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етевой график" sheetId="1" r:id="rId1"/>
    <sheet name="показатели" sheetId="2" r:id="rId2"/>
  </sheets>
  <calcPr calcId="125725" iterate="1"/>
</workbook>
</file>

<file path=xl/calcChain.xml><?xml version="1.0" encoding="utf-8"?>
<calcChain xmlns="http://schemas.openxmlformats.org/spreadsheetml/2006/main">
  <c r="P33" i="1"/>
  <c r="K22"/>
  <c r="I15"/>
  <c r="N15"/>
  <c r="N33" l="1"/>
  <c r="G11"/>
  <c r="I18"/>
  <c r="F22"/>
  <c r="E11" i="2"/>
  <c r="P15" i="1" l="1"/>
  <c r="O15"/>
  <c r="M15"/>
  <c r="L15"/>
  <c r="J15"/>
  <c r="G15"/>
  <c r="F15"/>
  <c r="C15" s="1"/>
  <c r="P29"/>
  <c r="O29"/>
  <c r="M29"/>
  <c r="L29"/>
  <c r="J29"/>
  <c r="I29"/>
  <c r="G29"/>
  <c r="F29"/>
  <c r="D33"/>
  <c r="C33"/>
  <c r="H22"/>
  <c r="D22"/>
  <c r="C22"/>
  <c r="C21"/>
  <c r="P18"/>
  <c r="O18"/>
  <c r="M18"/>
  <c r="L18"/>
  <c r="J18"/>
  <c r="F18"/>
  <c r="G18"/>
  <c r="C18" l="1"/>
  <c r="K15"/>
  <c r="D15"/>
  <c r="C29"/>
  <c r="E22"/>
  <c r="E33"/>
  <c r="E15"/>
  <c r="H15"/>
  <c r="D18"/>
  <c r="P16" l="1"/>
  <c r="O16"/>
  <c r="P14"/>
  <c r="O14"/>
  <c r="P13"/>
  <c r="O13"/>
  <c r="P12"/>
  <c r="O12"/>
  <c r="M16"/>
  <c r="L16"/>
  <c r="M14"/>
  <c r="L14"/>
  <c r="M13"/>
  <c r="L13"/>
  <c r="M12"/>
  <c r="L12"/>
  <c r="J16"/>
  <c r="I16"/>
  <c r="J14"/>
  <c r="I14"/>
  <c r="J13"/>
  <c r="I13"/>
  <c r="J12"/>
  <c r="D12" s="1"/>
  <c r="I12"/>
  <c r="F16"/>
  <c r="G12"/>
  <c r="G13"/>
  <c r="G14"/>
  <c r="G16"/>
  <c r="F14"/>
  <c r="F13"/>
  <c r="F12"/>
  <c r="D16"/>
  <c r="Q31"/>
  <c r="N31"/>
  <c r="K31"/>
  <c r="H31"/>
  <c r="D31"/>
  <c r="C31"/>
  <c r="Q30"/>
  <c r="N30"/>
  <c r="K30"/>
  <c r="H30"/>
  <c r="D30"/>
  <c r="C30"/>
  <c r="Q32"/>
  <c r="N32"/>
  <c r="K32"/>
  <c r="H32"/>
  <c r="D32"/>
  <c r="C32"/>
  <c r="Q29"/>
  <c r="K29"/>
  <c r="Q27"/>
  <c r="N27"/>
  <c r="K27"/>
  <c r="H27"/>
  <c r="D27"/>
  <c r="C27"/>
  <c r="P24"/>
  <c r="O24"/>
  <c r="M24"/>
  <c r="L24"/>
  <c r="J24"/>
  <c r="I24"/>
  <c r="G24"/>
  <c r="F24"/>
  <c r="C24" s="1"/>
  <c r="D21"/>
  <c r="P11" l="1"/>
  <c r="D13"/>
  <c r="M11"/>
  <c r="D24"/>
  <c r="E24" s="1"/>
  <c r="N24"/>
  <c r="C14"/>
  <c r="F11"/>
  <c r="O11"/>
  <c r="L11"/>
  <c r="I11"/>
  <c r="J11"/>
  <c r="E30"/>
  <c r="D11"/>
  <c r="C13"/>
  <c r="C16"/>
  <c r="D14"/>
  <c r="E27"/>
  <c r="H18"/>
  <c r="C12"/>
  <c r="E32"/>
  <c r="E31"/>
  <c r="H29"/>
  <c r="N29"/>
  <c r="D29"/>
  <c r="E29" s="1"/>
  <c r="Q24"/>
  <c r="K24"/>
  <c r="H24"/>
  <c r="Q18"/>
  <c r="N18"/>
  <c r="K18"/>
  <c r="E18"/>
  <c r="C11" l="1"/>
  <c r="E11" s="1"/>
  <c r="L11" i="2"/>
  <c r="J11"/>
  <c r="H11"/>
  <c r="F11"/>
  <c r="K12" i="1"/>
  <c r="N12"/>
  <c r="Q12"/>
  <c r="K13"/>
  <c r="N13"/>
  <c r="Q13"/>
  <c r="K14"/>
  <c r="N14"/>
  <c r="Q14"/>
  <c r="K21"/>
  <c r="N21"/>
  <c r="Q21"/>
  <c r="Q11"/>
  <c r="N11"/>
  <c r="K11"/>
  <c r="H12"/>
  <c r="H13"/>
  <c r="H14"/>
  <c r="H21"/>
  <c r="E12"/>
  <c r="E13"/>
  <c r="E14"/>
  <c r="E21"/>
  <c r="H11"/>
</calcChain>
</file>

<file path=xl/sharedStrings.xml><?xml version="1.0" encoding="utf-8"?>
<sst xmlns="http://schemas.openxmlformats.org/spreadsheetml/2006/main" count="103" uniqueCount="76">
  <si>
    <t>ОТЧЕТ</t>
  </si>
  <si>
    <t>Таблица 1</t>
  </si>
  <si>
    <t>Основные структурные элементы муниципальной программы/источник финансового обеспечения</t>
  </si>
  <si>
    <t>Финансовый год</t>
  </si>
  <si>
    <t>I квартал</t>
  </si>
  <si>
    <t>II квартал</t>
  </si>
  <si>
    <t>III квартал</t>
  </si>
  <si>
    <t>IV квартал</t>
  </si>
  <si>
    <t>Кассовое исполнение</t>
  </si>
  <si>
    <t>Муниципальная программа (всего), в том числе:</t>
  </si>
  <si>
    <t>Межбюджетные трансферты из федерального бюджета</t>
  </si>
  <si>
    <t>Межбюджетные трансферты из бюджета автономного округа</t>
  </si>
  <si>
    <t>Местный бюджет</t>
  </si>
  <si>
    <t>Иные источники финансирования (указать)</t>
  </si>
  <si>
    <t>Объем налоговых расходов муниципального образования (справочно)</t>
  </si>
  <si>
    <t>1.</t>
  </si>
  <si>
    <t>1.1.</t>
  </si>
  <si>
    <t>2.</t>
  </si>
  <si>
    <t>№</t>
  </si>
  <si>
    <t xml:space="preserve">Исполнение, %
(гр.4/гр.3)*100
</t>
  </si>
  <si>
    <t xml:space="preserve">План
(уточненный)
</t>
  </si>
  <si>
    <t xml:space="preserve">Исполнение, %
(гр.7/гр.6)*100
</t>
  </si>
  <si>
    <t xml:space="preserve">Исполнение, %
(гр.10/гр.9)*100
</t>
  </si>
  <si>
    <t xml:space="preserve">Исполнение, %
(гр.13/гр.12)*100
</t>
  </si>
  <si>
    <t xml:space="preserve">Исполнение, %
(гр.16/гр.15)*100
</t>
  </si>
  <si>
    <t>2.1.</t>
  </si>
  <si>
    <t>Объем финансового обеспечения, тыс. рублей</t>
  </si>
  <si>
    <t>Наименование показателя муниципальной программы</t>
  </si>
  <si>
    <t>Ед. изм.</t>
  </si>
  <si>
    <t>Значение показателя муниципальной программы</t>
  </si>
  <si>
    <t xml:space="preserve">отчетный год
(план)
</t>
  </si>
  <si>
    <t xml:space="preserve">I квартал
(факт)  
</t>
  </si>
  <si>
    <t xml:space="preserve">II квартал
(факт)  
</t>
  </si>
  <si>
    <t xml:space="preserve">III  квартал
(факт)  
</t>
  </si>
  <si>
    <t xml:space="preserve">отчетный год
(факт)
</t>
  </si>
  <si>
    <t>Таблица 2</t>
  </si>
  <si>
    <t>2.2.</t>
  </si>
  <si>
    <t>2.3.</t>
  </si>
  <si>
    <t>2.4.</t>
  </si>
  <si>
    <t>1.2.</t>
  </si>
  <si>
    <t>Информация об исполнении/ не исполнении структурного элемента</t>
  </si>
  <si>
    <t xml:space="preserve">1. </t>
  </si>
  <si>
    <t>Комплекс процессных мероприятий «Управление и распоряжение муниципальным имуществом» (всего), в том числе:</t>
  </si>
  <si>
    <t>1.4.</t>
  </si>
  <si>
    <t>1.3.</t>
  </si>
  <si>
    <t>3.</t>
  </si>
  <si>
    <t>3.1.</t>
  </si>
  <si>
    <t>3.2.</t>
  </si>
  <si>
    <t>3.3.</t>
  </si>
  <si>
    <t>3.4.</t>
  </si>
  <si>
    <t>Комплекс процессных мероприятий «Обеспечение деятельности органов местного самоуправления города Урай, муниципальных учреждений и предоставление гарантий муниципальным служащим» (всего), в том числе:</t>
  </si>
  <si>
    <t>Цель 1. Совершенствование муниципального управления,  повышение его эффективности</t>
  </si>
  <si>
    <r>
      <t>Признак возрастания/
убывания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
(В/У)</t>
    </r>
  </si>
  <si>
    <r>
      <t>Примечание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</si>
  <si>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Степень достижения показателя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, %
(гр.5/гр.4)*
100
</t>
    </r>
  </si>
  <si>
    <r>
      <t>Степень достижения показателя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, %
(гр.7/гр.4)*
100
</t>
    </r>
  </si>
  <si>
    <r>
      <t>Степень достижения показателя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, %
(гр.9/гр.4)*
100
</t>
    </r>
  </si>
  <si>
    <r>
      <t>Степень достижения показателя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, %
(гр.11/гр.4)*
100
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</si>
  <si>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 xml:space="preserve">Расчет степени достижения целевого показателя осуществляется по следующей формуле: 
1) Для возрастающего показателя  факт/план*100 (положительной динамикой является увеличение значения показателя).
2) Для убывающего показателя  (100-факт/план*100)+100 (положительной динамикой является снижение значения показателя).
3) Для 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показателя находится в диапазоне интервала. Если фактическое значение показателя не соответствует диапазону интервала плановых условий, то степень достижения рассчитывается как отношение фактического значения показателя к пограничному значению диапазона интервала.
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 xml:space="preserve">Указвается признак возрастания (В) для показателей, для  которых 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Приводится информация о динамике достижения показателя ежеквартально. Обоснование отклонения (перевыполнение/не достижение) значения показателя  на конец отчетного года.
</t>
    </r>
  </si>
  <si>
    <t>Доля неиспользуемого недвижимого имущества в общем количестве недвижимого имущества муниципального образования городской округ Урай Ханты-Мансийского автономного округа - Югры</t>
  </si>
  <si>
    <t>Цель 2. Совершенствование организации муниципальной службы, повышение ее эффективности</t>
  </si>
  <si>
    <t>%</t>
  </si>
  <si>
    <t>У</t>
  </si>
  <si>
    <t>В</t>
  </si>
  <si>
    <t>не более 0,1</t>
  </si>
  <si>
    <t>кроме того, местный бюджет, за счёт остатков прошлых лет</t>
  </si>
  <si>
    <t>1.5.</t>
  </si>
  <si>
    <t>3.5.</t>
  </si>
  <si>
    <t>о ходе исполнения комплексного плана (сетевого графика) реализации муниципальной программы  «Совершенствование и развитие муниципального управления в городе Урай» 
за 2025 год</t>
  </si>
  <si>
    <t>о достижении показателей муниципальной программы  «Совершенствование и развитие муниципального управления в городе Урай» за  2025 год</t>
  </si>
  <si>
    <t>Неиспользуемое  недвижимое имущества по состоянию на 01.01.2026 года отсутствует</t>
  </si>
  <si>
    <t>Комплекс процессных мероприятий «Организация повышения профессионального уровня работников органов местного самоуправления города Урай и лиц, замещающих муниципальные должности в городе Урай» (всего), в том числе:</t>
  </si>
  <si>
    <r>
      <t xml:space="preserve">В отчетном периоде количество работников органов местного самоуправления города Урай и лиц, замещающих муниципальные должности в городе Урай, повысивших профессиональный уровень составило  75 человек.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 Неисполнение</t>
    </r>
    <r>
      <rPr>
        <sz val="12"/>
        <color theme="1"/>
        <rFont val="Times New Roman"/>
        <family val="1"/>
        <charset val="204"/>
      </rPr>
      <t xml:space="preserve"> обусловлено наличием "переходящего" договора на 2026 год в сумме 9,7 тыс.рублей (срок обучения: с 01сентября 2025 года по l6 февраля 2026 года. Оплата будет произведена не позднее 10 рабочих дней с момента предоставления  счета на оплату)                                                                                                                                                                                            </t>
    </r>
  </si>
  <si>
    <r>
      <t>За отчетный период заключены договора на содержание муниципального имущества казны, выполнение кадастровых работ, выполнение работ по оценке объектов оценки, страхование муниципального имущества, а также на содержание муниципального имущества в период простоя. В рамках комплекса процессных мероприятий осуществляется финансирование за счет остатков прошлых лет в сумме468,7 тыс.рублей, в том числе на выполнение работ по разработке ПСД на объект "Капитальный ремонт кровли нежилого помещения по адресу г.Урай, ул.Береговая, д.10" (269,0 тыс.руб.); на выполнение кадастровых работ (71,9 тыс.руб.); на выполнение работ по оценке объектов оценки (127,4,0 тыс.руб.); оказание услуг теплоснабжения, электроснабжения(0,4 тыс.руб.).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Неисполнение </t>
    </r>
    <r>
      <rPr>
        <sz val="12"/>
        <rFont val="Times New Roman"/>
        <family val="1"/>
        <charset val="204"/>
      </rPr>
      <t xml:space="preserve">обусловлено оплатой услуг за фактически оказанные объемы потребления ресурсов, наличием экономии средств в результате проведения конкурсных процедур, а также наличием "переходящих"договоров с оплатой в 2026 году </t>
    </r>
  </si>
  <si>
    <r>
      <t xml:space="preserve">В отчетном периоде проведен мониторинг состояний и условий охраны труда в 111 организациях города. Общая численность работников организаций, предоставивших информацию составила 9 632  человека. Подготовлено 14 правовых акта по охране труда, разработано 29 методических пособий  и аналитических материалов по охране труда и трудовым отношениям.  Организовано и проведено 35 семинара (вебинара) по охране труда, 3 заседания Межведомственной комиссии по охране труда города Урай, на котором рассмотрено 15 вопросов. Принято участие в расследовании 1 несчастного случая, квалифицированного по результатам расследования, как несчастный случай, не связанный с производством и 1 несчастного случая на производстве со смертельным исходом, зарегистрированном в Кондинском районе. На официальном сайте органов местного самоуправления города Урай, в сообществе органов местного самоуправления города Урай в социальной сети "Вконтакте", на информационных площадках профессионального сообщества по охране труда "Охрана труда Урай", сообщества "Бизнес Урая" в телеграм-каналах и национальном мессенджере МАХ, в Общественно-политической газете "Знамя" размещено 392  информационных материала по охране труда и трудовым отношениям, снято 3 сюжета на ТРК "Спектр+". Рассмотрено 353 устных  и 1 письменное обращений по охране труда, направлено 22 письменных адресных информирований по трудовым отношениям. Распространено 5 938 экземпляра методической, справочной литературы, нормативно-правовых актов. С целью повышения осведомленности детей о правилах безопасного поведения и формировании культуры охраны труда в раннем возрасте, в рамках реализации муниципального проекта «Лето на солнышке» были проведены игры для детей «Это знак» и «Капитан безопасность».  
За 2025 год Архивной службой  подготовлено1 199 архивных справок на социально-правовые, тематические запросы; поступило в службу 1 159 запросов; изготовлено 540 единиц копий с архивных документов на 949 листах, оцифровано 120 единиц хранения на 24 013 листах.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отчетный период пенсия за выслугу лет лицам, замещающим муниципальные должности и должности муниципальной службы в городе Урай выплачена 56 пенсионерам.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рамках данного комплекса процессных мероприятий осуществляется финансирование содержания нежилых помещений, транспортных средств, рекламных конструкций, объектов муниципальной казны, необходимых для деятельности и осуществления полномочий органов местного самоуправления. В отчетном периоде заключены муниципальные контракты и договора в количестве 222 единицы, в том числе на содержание объектов муниципальной казны:  техническое обслуживание и содержание объектов – 159 муниципальных контракта и договора (содержание нежилых помещений в многоквартирных домах, приобретение строй., хоз. материалов, поставка огнетушителей, оказание услуг связи и т.д.); на содержание и ремонт транспортных средств – 63 муниципальных контрактов и договоров (ремонт, техническое обслуживание, приобретение запасных частей, горюче-смазочных материалов).  Организована бесперебойная работа всех служб учреждения для поддержания хозяйственно-технической деятельности.    Кроме этого, осуществлено ведение бухгалтерского (бюджетного), налогового и статистического учета органов местного самоуправления и муниципальных учреждений. За отчетный период сформированы и направлены отчеты (в том числе консолидированные отчеты) по 17 учреждениям.                                                                                                                                                                                                                                                                                                                                                                                                                                                                          Также, с целью реализации государственной программы автономного округа "Поддержка занятости населения" заключены договора  на проведение оплачиваемых общественных работ для не занятых трудовой деятельностью и безработных граждан(трудоустроено 45 человек) и на временное трудоустройство выпускников в возрасте от 18 до 25 лет (трудоустроен 1 человек).                                                                                                                                                                                                                                                                             За 2025 год в отдел ЗАГС поступило 3 528 заявлений в сфере семейного законодательства. Населению оказано 2 837 государственных услуг, в том числе в электронном виде - 2 221. Специалистами всего оказано  11 189 юридически значимых действий.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рамках комплекса процессных мероприятий осуществляется финансирование за счет остатков прошлых лет в сумме  3 298,8 тыс.рублей (выполнение работ по ремонту крыши в административном здании по адресу мкр.2, дом 59 (2 896,3 тыс.руб.),выполнение работ по ремонту крыши служебного входа помещения отдела ЗАГС, расположенного по адресу: г. Урай, мкр. 2, д. 89 (280,0 тыс.руб.), оказание услуг по замене блока СКЗИ (42,3 тыс.руб.), выполнение работ по ремонту участка системы холодного водоснабжения в здании (37,5 тыс.руб.),оплата за поставку расходных материалов для МФУ (42,7 тыс.руб.).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Неисполнение</t>
    </r>
    <r>
      <rPr>
        <sz val="12"/>
        <rFont val="Times New Roman"/>
        <family val="1"/>
        <charset val="204"/>
      </rPr>
      <t xml:space="preserve"> обусловлено оплатой услуг за фактически оказанные объемы, наличием вакансий и больничных листов.</t>
    </r>
  </si>
  <si>
    <t>Доля работников органов местного самоуправления города Урай и лиц, замещающих муниципальные должности в городе Урай, повысивших профессиональный уровень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</si>
</sst>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right" indent="15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1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3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workbookViewId="0">
      <pane xSplit="2" ySplit="9" topLeftCell="H33" activePane="bottomRight" state="frozen"/>
      <selection pane="topRight" activeCell="C1" sqref="C1"/>
      <selection pane="bottomLeft" activeCell="A10" sqref="A10"/>
      <selection pane="bottomRight" activeCell="O29" sqref="O29"/>
    </sheetView>
  </sheetViews>
  <sheetFormatPr defaultRowHeight="15.75"/>
  <cols>
    <col min="1" max="1" width="6.5703125" style="5" customWidth="1"/>
    <col min="2" max="2" width="49.7109375" style="5" customWidth="1"/>
    <col min="3" max="17" width="10.42578125" style="5" customWidth="1"/>
    <col min="18" max="18" width="107.28515625" style="5" customWidth="1"/>
    <col min="19" max="19" width="10.85546875" style="5" customWidth="1"/>
    <col min="20" max="20" width="12.42578125" style="5" customWidth="1"/>
    <col min="21" max="21" width="12.140625" style="5" customWidth="1"/>
    <col min="22" max="16384" width="9.140625" style="5"/>
  </cols>
  <sheetData>
    <row r="1" spans="1:18" ht="14.25" customHeight="1">
      <c r="A1" s="1"/>
      <c r="R1" s="6" t="s">
        <v>1</v>
      </c>
    </row>
    <row r="2" spans="1:18">
      <c r="A2" s="1" t="s">
        <v>1</v>
      </c>
    </row>
    <row r="3" spans="1:18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35.25" customHeight="1">
      <c r="A4" s="52" t="s">
        <v>68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>
      <c r="A5" s="2"/>
      <c r="M5" s="53"/>
      <c r="N5" s="53"/>
    </row>
    <row r="6" spans="1:18">
      <c r="A6" s="2"/>
    </row>
    <row r="7" spans="1:18" ht="18" customHeight="1">
      <c r="A7" s="48" t="s">
        <v>18</v>
      </c>
      <c r="B7" s="48" t="s">
        <v>2</v>
      </c>
      <c r="C7" s="47" t="s">
        <v>26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 t="s">
        <v>40</v>
      </c>
    </row>
    <row r="8" spans="1:18" ht="16.5" customHeight="1">
      <c r="A8" s="49"/>
      <c r="B8" s="49"/>
      <c r="C8" s="47" t="s">
        <v>3</v>
      </c>
      <c r="D8" s="47"/>
      <c r="E8" s="47"/>
      <c r="F8" s="47" t="s">
        <v>4</v>
      </c>
      <c r="G8" s="47"/>
      <c r="H8" s="47"/>
      <c r="I8" s="47" t="s">
        <v>5</v>
      </c>
      <c r="J8" s="47"/>
      <c r="K8" s="47"/>
      <c r="L8" s="47" t="s">
        <v>6</v>
      </c>
      <c r="M8" s="47"/>
      <c r="N8" s="47"/>
      <c r="O8" s="47" t="s">
        <v>7</v>
      </c>
      <c r="P8" s="47"/>
      <c r="Q8" s="47"/>
      <c r="R8" s="49"/>
    </row>
    <row r="9" spans="1:18" ht="97.5" customHeight="1">
      <c r="A9" s="50"/>
      <c r="B9" s="50"/>
      <c r="C9" s="7" t="s">
        <v>20</v>
      </c>
      <c r="D9" s="8" t="s">
        <v>8</v>
      </c>
      <c r="E9" s="7" t="s">
        <v>19</v>
      </c>
      <c r="F9" s="8" t="s">
        <v>20</v>
      </c>
      <c r="G9" s="8" t="s">
        <v>8</v>
      </c>
      <c r="H9" s="8" t="s">
        <v>21</v>
      </c>
      <c r="I9" s="7" t="s">
        <v>20</v>
      </c>
      <c r="J9" s="8" t="s">
        <v>8</v>
      </c>
      <c r="K9" s="8" t="s">
        <v>22</v>
      </c>
      <c r="L9" s="7" t="s">
        <v>20</v>
      </c>
      <c r="M9" s="8" t="s">
        <v>8</v>
      </c>
      <c r="N9" s="8" t="s">
        <v>23</v>
      </c>
      <c r="O9" s="7" t="s">
        <v>20</v>
      </c>
      <c r="P9" s="8" t="s">
        <v>8</v>
      </c>
      <c r="Q9" s="8" t="s">
        <v>24</v>
      </c>
      <c r="R9" s="50"/>
    </row>
    <row r="10" spans="1:18" s="4" customFormat="1" ht="10.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</row>
    <row r="11" spans="1:18" s="11" customFormat="1" ht="24.75" customHeight="1">
      <c r="A11" s="35" t="s">
        <v>9</v>
      </c>
      <c r="B11" s="35"/>
      <c r="C11" s="13">
        <f>F11+I11+L11+O11</f>
        <v>589451.4</v>
      </c>
      <c r="D11" s="13">
        <f>G11+J11+M11+P11</f>
        <v>580883</v>
      </c>
      <c r="E11" s="13">
        <f>D11/C11*100</f>
        <v>98.546377190723433</v>
      </c>
      <c r="F11" s="13">
        <f>SUM(F12:F14)</f>
        <v>128914.2</v>
      </c>
      <c r="G11" s="13">
        <f>SUM(G12:G14)</f>
        <v>121775.3</v>
      </c>
      <c r="H11" s="13">
        <f>G11/F11*100</f>
        <v>94.46228576836377</v>
      </c>
      <c r="I11" s="13">
        <f>SUM(I12:I14)</f>
        <v>155788.30000000002</v>
      </c>
      <c r="J11" s="13">
        <f>SUM(J12:J14)</f>
        <v>138691</v>
      </c>
      <c r="K11" s="13">
        <f>J11/I11*100</f>
        <v>89.025299075732889</v>
      </c>
      <c r="L11" s="13">
        <f>SUM(L12:L14)</f>
        <v>150233.40000000002</v>
      </c>
      <c r="M11" s="13">
        <f>SUM(M12:M14)</f>
        <v>154132.70000000001</v>
      </c>
      <c r="N11" s="13">
        <f>M11/L11*100</f>
        <v>102.59549474351242</v>
      </c>
      <c r="O11" s="13">
        <f>SUM(O12:O14)</f>
        <v>154515.5</v>
      </c>
      <c r="P11" s="13">
        <f>SUM(P12:P14)</f>
        <v>166284</v>
      </c>
      <c r="Q11" s="13">
        <f>P11/O11*100</f>
        <v>107.61638799990941</v>
      </c>
      <c r="R11" s="36"/>
    </row>
    <row r="12" spans="1:18" s="11" customFormat="1" ht="35.25" customHeight="1">
      <c r="A12" s="35" t="s">
        <v>10</v>
      </c>
      <c r="B12" s="35"/>
      <c r="C12" s="13">
        <f t="shared" ref="C12:C16" si="0">F12+I12+L12+O12</f>
        <v>4924.5</v>
      </c>
      <c r="D12" s="13">
        <f t="shared" ref="D12:D16" si="1">G12+J12+M12+P12</f>
        <v>4924.4999999999991</v>
      </c>
      <c r="E12" s="13">
        <f t="shared" ref="E12:E21" si="2">D12/C12*100</f>
        <v>99.999999999999972</v>
      </c>
      <c r="F12" s="13">
        <f t="shared" ref="F12:G14" si="3">F19+F25+F30</f>
        <v>1521</v>
      </c>
      <c r="G12" s="13">
        <f t="shared" si="3"/>
        <v>1234.3</v>
      </c>
      <c r="H12" s="13">
        <f t="shared" ref="H12:H21" si="4">G12/F12*100</f>
        <v>81.150558842866531</v>
      </c>
      <c r="I12" s="13">
        <f t="shared" ref="I12:J14" si="5">I19+I25+I30</f>
        <v>1194.3</v>
      </c>
      <c r="J12" s="13">
        <f t="shared" si="5"/>
        <v>1480.9</v>
      </c>
      <c r="K12" s="13">
        <f t="shared" ref="K12:K22" si="6">J12/I12*100</f>
        <v>123.99732060621285</v>
      </c>
      <c r="L12" s="13">
        <f t="shared" ref="L12:M14" si="7">L19+L25+L30</f>
        <v>1480</v>
      </c>
      <c r="M12" s="13">
        <f t="shared" si="7"/>
        <v>1480.1</v>
      </c>
      <c r="N12" s="13">
        <f t="shared" ref="N12:N21" si="8">M12/L12*100</f>
        <v>100.00675675675674</v>
      </c>
      <c r="O12" s="13">
        <f t="shared" ref="O12:P14" si="9">O19+O25+O30</f>
        <v>729.2</v>
      </c>
      <c r="P12" s="13">
        <f t="shared" si="9"/>
        <v>729.2</v>
      </c>
      <c r="Q12" s="13">
        <f t="shared" ref="Q12:Q21" si="10">P12/O12*100</f>
        <v>100</v>
      </c>
      <c r="R12" s="37"/>
    </row>
    <row r="13" spans="1:18" s="11" customFormat="1" ht="34.5" customHeight="1">
      <c r="A13" s="35" t="s">
        <v>11</v>
      </c>
      <c r="B13" s="35"/>
      <c r="C13" s="13">
        <f t="shared" si="0"/>
        <v>16559.8</v>
      </c>
      <c r="D13" s="13">
        <f t="shared" si="1"/>
        <v>16442</v>
      </c>
      <c r="E13" s="13">
        <f t="shared" si="2"/>
        <v>99.288638751675748</v>
      </c>
      <c r="F13" s="13">
        <f t="shared" si="3"/>
        <v>3824.7</v>
      </c>
      <c r="G13" s="13">
        <f t="shared" si="3"/>
        <v>3570.5</v>
      </c>
      <c r="H13" s="13">
        <f t="shared" si="4"/>
        <v>93.353727089706382</v>
      </c>
      <c r="I13" s="13">
        <f t="shared" si="5"/>
        <v>4987.3999999999996</v>
      </c>
      <c r="J13" s="13">
        <f t="shared" si="5"/>
        <v>4482.8</v>
      </c>
      <c r="K13" s="13">
        <f t="shared" si="6"/>
        <v>89.882503909852844</v>
      </c>
      <c r="L13" s="13">
        <f t="shared" si="7"/>
        <v>4120.2</v>
      </c>
      <c r="M13" s="13">
        <f t="shared" si="7"/>
        <v>3299</v>
      </c>
      <c r="N13" s="13">
        <f t="shared" si="8"/>
        <v>80.06892869278191</v>
      </c>
      <c r="O13" s="13">
        <f t="shared" si="9"/>
        <v>3627.5</v>
      </c>
      <c r="P13" s="13">
        <f t="shared" si="9"/>
        <v>5089.7</v>
      </c>
      <c r="Q13" s="13">
        <f t="shared" si="10"/>
        <v>140.30875258442452</v>
      </c>
      <c r="R13" s="37"/>
    </row>
    <row r="14" spans="1:18" s="11" customFormat="1" ht="19.5" customHeight="1">
      <c r="A14" s="35" t="s">
        <v>12</v>
      </c>
      <c r="B14" s="35"/>
      <c r="C14" s="13">
        <f>F14+I14+L14+O14</f>
        <v>567967.1</v>
      </c>
      <c r="D14" s="13">
        <f t="shared" si="1"/>
        <v>559516.5</v>
      </c>
      <c r="E14" s="13">
        <f t="shared" si="2"/>
        <v>98.512132128779996</v>
      </c>
      <c r="F14" s="13">
        <f t="shared" si="3"/>
        <v>123568.5</v>
      </c>
      <c r="G14" s="13">
        <f t="shared" si="3"/>
        <v>116970.5</v>
      </c>
      <c r="H14" s="13">
        <f t="shared" si="4"/>
        <v>94.660451490468844</v>
      </c>
      <c r="I14" s="13">
        <f t="shared" si="5"/>
        <v>149606.6</v>
      </c>
      <c r="J14" s="13">
        <f t="shared" si="5"/>
        <v>132727.29999999999</v>
      </c>
      <c r="K14" s="13">
        <f t="shared" si="6"/>
        <v>88.717543209992058</v>
      </c>
      <c r="L14" s="13">
        <f t="shared" si="7"/>
        <v>144633.20000000001</v>
      </c>
      <c r="M14" s="13">
        <f t="shared" si="7"/>
        <v>149353.60000000001</v>
      </c>
      <c r="N14" s="13">
        <f t="shared" si="8"/>
        <v>103.26370432238241</v>
      </c>
      <c r="O14" s="13">
        <f t="shared" si="9"/>
        <v>150158.79999999999</v>
      </c>
      <c r="P14" s="13">
        <f t="shared" si="9"/>
        <v>160465.1</v>
      </c>
      <c r="Q14" s="13">
        <f t="shared" si="10"/>
        <v>106.86360040170808</v>
      </c>
      <c r="R14" s="37"/>
    </row>
    <row r="15" spans="1:18" s="21" customFormat="1" ht="33.75" customHeight="1">
      <c r="A15" s="42" t="s">
        <v>65</v>
      </c>
      <c r="B15" s="43"/>
      <c r="C15" s="20">
        <f>F15+I15+L15+O15</f>
        <v>3845.6000000000004</v>
      </c>
      <c r="D15" s="20">
        <f t="shared" ref="D15" si="11">G15+J15+M15+P15</f>
        <v>3767.5</v>
      </c>
      <c r="E15" s="20">
        <f t="shared" ref="E15" si="12">D15/C15*100</f>
        <v>97.969107551487397</v>
      </c>
      <c r="F15" s="20">
        <f>F22+F33</f>
        <v>344.30000000000007</v>
      </c>
      <c r="G15" s="20">
        <f>G22+G33</f>
        <v>64.099999999999994</v>
      </c>
      <c r="H15" s="20">
        <f t="shared" ref="H15" si="13">G15/F15*100</f>
        <v>18.617484751670048</v>
      </c>
      <c r="I15" s="20">
        <f>I22+I33</f>
        <v>269</v>
      </c>
      <c r="J15" s="20">
        <f>J22+J33</f>
        <v>340</v>
      </c>
      <c r="K15" s="20">
        <f t="shared" ref="K15" si="14">J15/I15*100</f>
        <v>126.39405204460968</v>
      </c>
      <c r="L15" s="20">
        <f>L22+L33</f>
        <v>3262.3</v>
      </c>
      <c r="M15" s="20">
        <f>M22+M33</f>
        <v>2931</v>
      </c>
      <c r="N15" s="20">
        <f t="shared" si="8"/>
        <v>89.844588173987674</v>
      </c>
      <c r="O15" s="20">
        <f>O22+O33</f>
        <v>-30</v>
      </c>
      <c r="P15" s="20">
        <f>P22+P33</f>
        <v>432.4</v>
      </c>
      <c r="Q15" s="20">
        <v>0</v>
      </c>
      <c r="R15" s="37"/>
    </row>
    <row r="16" spans="1:18" s="11" customFormat="1" ht="18.75" customHeight="1">
      <c r="A16" s="35" t="s">
        <v>13</v>
      </c>
      <c r="B16" s="35"/>
      <c r="C16" s="13">
        <f t="shared" si="0"/>
        <v>0</v>
      </c>
      <c r="D16" s="13">
        <f t="shared" si="1"/>
        <v>0</v>
      </c>
      <c r="E16" s="13">
        <v>0</v>
      </c>
      <c r="F16" s="13">
        <f t="shared" ref="F16:G16" si="15">F23+F28+F34</f>
        <v>0</v>
      </c>
      <c r="G16" s="13">
        <f t="shared" si="15"/>
        <v>0</v>
      </c>
      <c r="H16" s="13">
        <v>0</v>
      </c>
      <c r="I16" s="13">
        <f t="shared" ref="I16:J16" si="16">I23+I28+I34</f>
        <v>0</v>
      </c>
      <c r="J16" s="13">
        <f t="shared" si="16"/>
        <v>0</v>
      </c>
      <c r="K16" s="13">
        <v>0</v>
      </c>
      <c r="L16" s="13">
        <f t="shared" ref="L16:M16" si="17">L23+L28+L34</f>
        <v>0</v>
      </c>
      <c r="M16" s="13">
        <f t="shared" si="17"/>
        <v>0</v>
      </c>
      <c r="N16" s="13">
        <v>0</v>
      </c>
      <c r="O16" s="13">
        <f t="shared" ref="O16:P16" si="18">O23+O28+O34</f>
        <v>0</v>
      </c>
      <c r="P16" s="13">
        <f t="shared" si="18"/>
        <v>0</v>
      </c>
      <c r="Q16" s="13">
        <v>0</v>
      </c>
      <c r="R16" s="37"/>
    </row>
    <row r="17" spans="1:21" s="11" customFormat="1" ht="37.5" customHeight="1">
      <c r="A17" s="35" t="s">
        <v>14</v>
      </c>
      <c r="B17" s="35"/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38"/>
    </row>
    <row r="18" spans="1:21" ht="48.75" customHeight="1">
      <c r="A18" s="14" t="s">
        <v>41</v>
      </c>
      <c r="B18" s="10" t="s">
        <v>42</v>
      </c>
      <c r="C18" s="16">
        <f>F18+I18+L18+O18</f>
        <v>11850.499999999998</v>
      </c>
      <c r="D18" s="16">
        <f>G18+J18+M18+P18</f>
        <v>10954</v>
      </c>
      <c r="E18" s="16">
        <f t="shared" ref="E18" si="19">D18/C18*100</f>
        <v>92.434918357875205</v>
      </c>
      <c r="F18" s="16">
        <f>SUM(F19:F21)</f>
        <v>3975.4</v>
      </c>
      <c r="G18" s="16">
        <f>SUM(G19:G21)</f>
        <v>2140</v>
      </c>
      <c r="H18" s="16">
        <f t="shared" si="4"/>
        <v>53.83106102530563</v>
      </c>
      <c r="I18" s="16">
        <f>SUM(I19:I21)</f>
        <v>5055</v>
      </c>
      <c r="J18" s="16">
        <f>SUM(J19:J21)</f>
        <v>3135</v>
      </c>
      <c r="K18" s="16">
        <f t="shared" ref="K18" si="20">J18/I18*100</f>
        <v>62.017804154302667</v>
      </c>
      <c r="L18" s="16">
        <f>SUM(L19:L21)</f>
        <v>1567.8</v>
      </c>
      <c r="M18" s="16">
        <f>SUM(M19:M21)</f>
        <v>2391.1999999999998</v>
      </c>
      <c r="N18" s="16">
        <f t="shared" ref="N18" si="21">M18/L18*100</f>
        <v>152.51945401199131</v>
      </c>
      <c r="O18" s="16">
        <f>SUM(O19:O21)</f>
        <v>1252.3</v>
      </c>
      <c r="P18" s="16">
        <f>SUM(P19:P21)</f>
        <v>3287.8</v>
      </c>
      <c r="Q18" s="16">
        <f t="shared" ref="Q18" si="22">P18/O18*100</f>
        <v>262.5409246985547</v>
      </c>
      <c r="R18" s="39" t="s">
        <v>73</v>
      </c>
    </row>
    <row r="19" spans="1:21" ht="31.5">
      <c r="A19" s="14" t="s">
        <v>16</v>
      </c>
      <c r="B19" s="12" t="s">
        <v>10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40"/>
    </row>
    <row r="20" spans="1:21" ht="31.5">
      <c r="A20" s="14" t="s">
        <v>39</v>
      </c>
      <c r="B20" s="12" t="s">
        <v>11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40"/>
      <c r="S20" s="27"/>
    </row>
    <row r="21" spans="1:21">
      <c r="A21" s="15" t="s">
        <v>44</v>
      </c>
      <c r="B21" s="12" t="s">
        <v>12</v>
      </c>
      <c r="C21" s="17">
        <f>F21+I21+L21+O21</f>
        <v>11850.499999999998</v>
      </c>
      <c r="D21" s="17">
        <f>G21+J21+M21+P21</f>
        <v>10954</v>
      </c>
      <c r="E21" s="17">
        <f t="shared" si="2"/>
        <v>92.434918357875205</v>
      </c>
      <c r="F21" s="17">
        <v>3975.4</v>
      </c>
      <c r="G21" s="17">
        <v>2140</v>
      </c>
      <c r="H21" s="17">
        <f t="shared" si="4"/>
        <v>53.83106102530563</v>
      </c>
      <c r="I21" s="17">
        <v>5055</v>
      </c>
      <c r="J21" s="17">
        <v>3135</v>
      </c>
      <c r="K21" s="17">
        <f t="shared" si="6"/>
        <v>62.017804154302667</v>
      </c>
      <c r="L21" s="17">
        <v>1567.8</v>
      </c>
      <c r="M21" s="17">
        <v>2391.1999999999998</v>
      </c>
      <c r="N21" s="17">
        <f t="shared" si="8"/>
        <v>152.51945401199131</v>
      </c>
      <c r="O21" s="17">
        <v>1252.3</v>
      </c>
      <c r="P21" s="17">
        <v>3287.8</v>
      </c>
      <c r="Q21" s="17">
        <f t="shared" si="10"/>
        <v>262.5409246985547</v>
      </c>
      <c r="R21" s="40"/>
      <c r="S21" s="32"/>
      <c r="T21" s="32"/>
      <c r="U21" s="32"/>
    </row>
    <row r="22" spans="1:21" s="25" customFormat="1" ht="31.5">
      <c r="A22" s="22" t="s">
        <v>43</v>
      </c>
      <c r="B22" s="23" t="s">
        <v>65</v>
      </c>
      <c r="C22" s="24">
        <f>F22+I22+L22+O22</f>
        <v>485.70000000000005</v>
      </c>
      <c r="D22" s="24">
        <f>G22+J22+M22+P22</f>
        <v>468.70000000000005</v>
      </c>
      <c r="E22" s="24">
        <f t="shared" ref="E22" si="23">D22/C22*100</f>
        <v>96.499897055795756</v>
      </c>
      <c r="F22" s="24">
        <f>515.7-269</f>
        <v>246.70000000000005</v>
      </c>
      <c r="G22" s="24">
        <v>64.099999999999994</v>
      </c>
      <c r="H22" s="24">
        <f t="shared" ref="H22" si="24">G22/F22*100</f>
        <v>25.982975273611668</v>
      </c>
      <c r="I22" s="24">
        <v>269</v>
      </c>
      <c r="J22" s="24">
        <v>318</v>
      </c>
      <c r="K22" s="24">
        <f t="shared" si="6"/>
        <v>118.21561338289963</v>
      </c>
      <c r="L22" s="24">
        <v>0</v>
      </c>
      <c r="M22" s="24">
        <v>14.7</v>
      </c>
      <c r="N22" s="24">
        <v>0</v>
      </c>
      <c r="O22" s="24">
        <v>-30</v>
      </c>
      <c r="P22" s="24">
        <v>71.900000000000006</v>
      </c>
      <c r="Q22" s="24">
        <v>0</v>
      </c>
      <c r="R22" s="40"/>
    </row>
    <row r="23" spans="1:21">
      <c r="A23" s="14" t="s">
        <v>66</v>
      </c>
      <c r="B23" s="12" t="s">
        <v>13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41"/>
    </row>
    <row r="24" spans="1:21" ht="107.25" customHeight="1">
      <c r="A24" s="14" t="s">
        <v>17</v>
      </c>
      <c r="B24" s="33" t="s">
        <v>71</v>
      </c>
      <c r="C24" s="16">
        <f>F24+I24+L24+O24</f>
        <v>787.90000000000009</v>
      </c>
      <c r="D24" s="16">
        <f>G24+J24+M24+P24</f>
        <v>778.1</v>
      </c>
      <c r="E24" s="16">
        <f t="shared" ref="E24" si="25">D24/C24*100</f>
        <v>98.756187333417927</v>
      </c>
      <c r="F24" s="16">
        <f>SUM(F25:F28)</f>
        <v>161</v>
      </c>
      <c r="G24" s="16">
        <f>SUM(G25:G28)</f>
        <v>94.1</v>
      </c>
      <c r="H24" s="16">
        <f t="shared" ref="H24" si="26">G24/F24*100</f>
        <v>58.447204968944099</v>
      </c>
      <c r="I24" s="16">
        <f>SUM(I25:I28)</f>
        <v>314</v>
      </c>
      <c r="J24" s="16">
        <f>SUM(J25:J28)</f>
        <v>202.5</v>
      </c>
      <c r="K24" s="16">
        <f t="shared" ref="K24" si="27">J24/I24*100</f>
        <v>64.490445859872608</v>
      </c>
      <c r="L24" s="16">
        <f>SUM(L25:L28)</f>
        <v>152.19999999999999</v>
      </c>
      <c r="M24" s="16">
        <f>SUM(M25:M28)</f>
        <v>146.30000000000001</v>
      </c>
      <c r="N24" s="16">
        <f t="shared" ref="N24" si="28">M24/L24*100</f>
        <v>96.123521681997374</v>
      </c>
      <c r="O24" s="16">
        <f>SUM(O25:O28)</f>
        <v>160.69999999999999</v>
      </c>
      <c r="P24" s="16">
        <f>SUM(P25:P28)</f>
        <v>335.2</v>
      </c>
      <c r="Q24" s="16">
        <f t="shared" ref="Q24" si="29">P24/O24*100</f>
        <v>208.58742999377725</v>
      </c>
      <c r="R24" s="44" t="s">
        <v>72</v>
      </c>
    </row>
    <row r="25" spans="1:21" ht="31.5">
      <c r="A25" s="14" t="s">
        <v>25</v>
      </c>
      <c r="B25" s="12" t="s">
        <v>10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45"/>
    </row>
    <row r="26" spans="1:21" ht="31.5">
      <c r="A26" s="14" t="s">
        <v>36</v>
      </c>
      <c r="B26" s="12" t="s">
        <v>11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45"/>
    </row>
    <row r="27" spans="1:21">
      <c r="A27" s="15" t="s">
        <v>37</v>
      </c>
      <c r="B27" s="12" t="s">
        <v>12</v>
      </c>
      <c r="C27" s="17">
        <f>F27+I27+L27+O27</f>
        <v>787.90000000000009</v>
      </c>
      <c r="D27" s="17">
        <f>G27+J27+M27+P27</f>
        <v>778.1</v>
      </c>
      <c r="E27" s="17">
        <f t="shared" ref="E27" si="30">D27/C27*100</f>
        <v>98.756187333417927</v>
      </c>
      <c r="F27" s="17">
        <v>161</v>
      </c>
      <c r="G27" s="17">
        <v>94.1</v>
      </c>
      <c r="H27" s="17">
        <f t="shared" ref="H27" si="31">G27/F27*100</f>
        <v>58.447204968944099</v>
      </c>
      <c r="I27" s="17">
        <v>314</v>
      </c>
      <c r="J27" s="17">
        <v>202.5</v>
      </c>
      <c r="K27" s="17">
        <f t="shared" ref="K27" si="32">J27/I27*100</f>
        <v>64.490445859872608</v>
      </c>
      <c r="L27" s="17">
        <v>152.19999999999999</v>
      </c>
      <c r="M27" s="17">
        <v>146.30000000000001</v>
      </c>
      <c r="N27" s="17">
        <f t="shared" ref="N27" si="33">M27/L27*100</f>
        <v>96.123521681997374</v>
      </c>
      <c r="O27" s="17">
        <v>160.69999999999999</v>
      </c>
      <c r="P27" s="17">
        <v>335.2</v>
      </c>
      <c r="Q27" s="17">
        <f t="shared" ref="Q27" si="34">P27/O27*100</f>
        <v>208.58742999377725</v>
      </c>
      <c r="R27" s="45"/>
      <c r="S27" s="32"/>
      <c r="T27" s="32"/>
      <c r="U27" s="32"/>
    </row>
    <row r="28" spans="1:21">
      <c r="A28" s="14" t="s">
        <v>38</v>
      </c>
      <c r="B28" s="12" t="s">
        <v>13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46"/>
    </row>
    <row r="29" spans="1:21" ht="134.25" customHeight="1">
      <c r="A29" s="14" t="s">
        <v>45</v>
      </c>
      <c r="B29" s="10" t="s">
        <v>50</v>
      </c>
      <c r="C29" s="16">
        <f>F29+I29+L29+O29</f>
        <v>576813</v>
      </c>
      <c r="D29" s="16">
        <f>G29+J29+M29+P29</f>
        <v>569150.9</v>
      </c>
      <c r="E29" s="16">
        <f t="shared" ref="E29:E31" si="35">D29/C29*100</f>
        <v>98.671649217337347</v>
      </c>
      <c r="F29" s="16">
        <f>SUM(F30:F32)</f>
        <v>124777.8</v>
      </c>
      <c r="G29" s="16">
        <f>SUM(G30:G32)</f>
        <v>119541.2</v>
      </c>
      <c r="H29" s="16">
        <f t="shared" ref="H29:H31" si="36">G29/F29*100</f>
        <v>95.803259874753351</v>
      </c>
      <c r="I29" s="16">
        <f>SUM(I30:I32)</f>
        <v>150419.30000000002</v>
      </c>
      <c r="J29" s="16">
        <f>SUM(J30:J32)</f>
        <v>135353.5</v>
      </c>
      <c r="K29" s="16">
        <f t="shared" ref="K29:K31" si="37">J29/I29*100</f>
        <v>89.984131025739373</v>
      </c>
      <c r="L29" s="16">
        <f>SUM(L30:L32)</f>
        <v>148513.40000000002</v>
      </c>
      <c r="M29" s="16">
        <f>SUM(M30:M32)</f>
        <v>151595.20000000001</v>
      </c>
      <c r="N29" s="16">
        <f t="shared" ref="N29:N31" si="38">M29/L29*100</f>
        <v>102.07509894730038</v>
      </c>
      <c r="O29" s="16">
        <f>SUM(O30:O32)</f>
        <v>153102.5</v>
      </c>
      <c r="P29" s="16">
        <f>SUM(P30:P32)</f>
        <v>162661</v>
      </c>
      <c r="Q29" s="16">
        <f t="shared" ref="Q29:Q31" si="39">P29/O29*100</f>
        <v>106.24320308290199</v>
      </c>
      <c r="R29" s="39" t="s">
        <v>74</v>
      </c>
    </row>
    <row r="30" spans="1:21" ht="147" customHeight="1">
      <c r="A30" s="14" t="s">
        <v>46</v>
      </c>
      <c r="B30" s="30" t="s">
        <v>10</v>
      </c>
      <c r="C30" s="17">
        <f t="shared" ref="C30:C31" si="40">F30+I30+L30+O30</f>
        <v>4924.5</v>
      </c>
      <c r="D30" s="17">
        <f t="shared" ref="D30:D31" si="41">G30+J30+M30+P30</f>
        <v>4924.4999999999991</v>
      </c>
      <c r="E30" s="17">
        <f t="shared" si="35"/>
        <v>99.999999999999972</v>
      </c>
      <c r="F30" s="17">
        <v>1521</v>
      </c>
      <c r="G30" s="17">
        <v>1234.3</v>
      </c>
      <c r="H30" s="17">
        <f t="shared" si="36"/>
        <v>81.150558842866531</v>
      </c>
      <c r="I30" s="17">
        <v>1194.3</v>
      </c>
      <c r="J30" s="17">
        <v>1480.9</v>
      </c>
      <c r="K30" s="17">
        <f t="shared" si="37"/>
        <v>123.99732060621285</v>
      </c>
      <c r="L30" s="17">
        <v>1480</v>
      </c>
      <c r="M30" s="17">
        <v>1480.1</v>
      </c>
      <c r="N30" s="17">
        <f t="shared" si="38"/>
        <v>100.00675675675674</v>
      </c>
      <c r="O30" s="17">
        <v>729.2</v>
      </c>
      <c r="P30" s="17">
        <v>729.2</v>
      </c>
      <c r="Q30" s="17">
        <f t="shared" si="39"/>
        <v>100</v>
      </c>
      <c r="R30" s="40"/>
      <c r="S30" s="32"/>
      <c r="T30" s="32"/>
      <c r="U30" s="32"/>
    </row>
    <row r="31" spans="1:21" ht="66.75" customHeight="1">
      <c r="A31" s="14" t="s">
        <v>47</v>
      </c>
      <c r="B31" s="28" t="s">
        <v>11</v>
      </c>
      <c r="C31" s="17">
        <f t="shared" si="40"/>
        <v>16559.8</v>
      </c>
      <c r="D31" s="17">
        <f t="shared" si="41"/>
        <v>16442</v>
      </c>
      <c r="E31" s="17">
        <f t="shared" si="35"/>
        <v>99.288638751675748</v>
      </c>
      <c r="F31" s="17">
        <v>3824.7</v>
      </c>
      <c r="G31" s="17">
        <v>3570.5</v>
      </c>
      <c r="H31" s="17">
        <f t="shared" si="36"/>
        <v>93.353727089706382</v>
      </c>
      <c r="I31" s="17">
        <v>4987.3999999999996</v>
      </c>
      <c r="J31" s="17">
        <v>4482.8</v>
      </c>
      <c r="K31" s="17">
        <f t="shared" si="37"/>
        <v>89.882503909852844</v>
      </c>
      <c r="L31" s="17">
        <v>4120.2</v>
      </c>
      <c r="M31" s="17">
        <v>3299</v>
      </c>
      <c r="N31" s="17">
        <f t="shared" si="38"/>
        <v>80.06892869278191</v>
      </c>
      <c r="O31" s="17">
        <v>3627.5</v>
      </c>
      <c r="P31" s="17">
        <v>5089.7</v>
      </c>
      <c r="Q31" s="17">
        <f t="shared" si="39"/>
        <v>140.30875258442452</v>
      </c>
      <c r="R31" s="40"/>
      <c r="S31" s="32"/>
      <c r="T31" s="32"/>
      <c r="U31" s="32"/>
    </row>
    <row r="32" spans="1:21" ht="128.25" customHeight="1">
      <c r="A32" s="15" t="s">
        <v>48</v>
      </c>
      <c r="B32" s="28" t="s">
        <v>12</v>
      </c>
      <c r="C32" s="17">
        <f>F32+I32+L32+O32</f>
        <v>555328.69999999995</v>
      </c>
      <c r="D32" s="17">
        <f>G32+J32+M32+P32</f>
        <v>547784.4</v>
      </c>
      <c r="E32" s="17">
        <f t="shared" ref="E32:E33" si="42">D32/C32*100</f>
        <v>98.641471258373656</v>
      </c>
      <c r="F32" s="17">
        <v>119432.1</v>
      </c>
      <c r="G32" s="17">
        <v>114736.4</v>
      </c>
      <c r="H32" s="17">
        <f t="shared" ref="H32" si="43">G32/F32*100</f>
        <v>96.068309943474148</v>
      </c>
      <c r="I32" s="17">
        <v>144237.6</v>
      </c>
      <c r="J32" s="17">
        <v>129389.8</v>
      </c>
      <c r="K32" s="17">
        <f t="shared" ref="K32" si="44">J32/I32*100</f>
        <v>89.706012856564442</v>
      </c>
      <c r="L32" s="17">
        <v>142913.20000000001</v>
      </c>
      <c r="M32" s="17">
        <v>146816.1</v>
      </c>
      <c r="N32" s="17">
        <f t="shared" ref="N32" si="45">M32/L32*100</f>
        <v>102.73095837193485</v>
      </c>
      <c r="O32" s="17">
        <v>148745.79999999999</v>
      </c>
      <c r="P32" s="17">
        <v>156842.1</v>
      </c>
      <c r="Q32" s="17">
        <f t="shared" ref="Q32" si="46">P32/O32*100</f>
        <v>105.44304444226324</v>
      </c>
      <c r="R32" s="40"/>
      <c r="S32" s="32"/>
      <c r="T32" s="32"/>
      <c r="U32" s="32"/>
    </row>
    <row r="33" spans="1:18" s="25" customFormat="1" ht="190.5" customHeight="1">
      <c r="A33" s="22" t="s">
        <v>49</v>
      </c>
      <c r="B33" s="29" t="s">
        <v>65</v>
      </c>
      <c r="C33" s="24">
        <f>F33+I33+L33+O33</f>
        <v>3359.9</v>
      </c>
      <c r="D33" s="24">
        <f>G33+J33+M33+P33</f>
        <v>3298.8</v>
      </c>
      <c r="E33" s="24">
        <f t="shared" si="42"/>
        <v>98.181493496830257</v>
      </c>
      <c r="F33" s="24">
        <v>97.6</v>
      </c>
      <c r="G33" s="24">
        <v>0</v>
      </c>
      <c r="H33" s="24">
        <v>0</v>
      </c>
      <c r="I33" s="24">
        <v>0</v>
      </c>
      <c r="J33" s="24">
        <v>22</v>
      </c>
      <c r="K33" s="24">
        <v>0</v>
      </c>
      <c r="L33" s="24">
        <v>3262.3</v>
      </c>
      <c r="M33" s="24">
        <v>2916.3</v>
      </c>
      <c r="N33" s="24">
        <f>M33/L33*100</f>
        <v>89.393985838212302</v>
      </c>
      <c r="O33" s="24">
        <v>0</v>
      </c>
      <c r="P33" s="24">
        <f>318.5+42</f>
        <v>360.5</v>
      </c>
      <c r="Q33" s="24">
        <v>0</v>
      </c>
      <c r="R33" s="40"/>
    </row>
    <row r="34" spans="1:18" ht="159" customHeight="1">
      <c r="A34" s="14" t="s">
        <v>67</v>
      </c>
      <c r="B34" s="28" t="s">
        <v>13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41"/>
    </row>
    <row r="40" spans="1:18">
      <c r="R40" s="27"/>
    </row>
    <row r="42" spans="1:18">
      <c r="R42" s="27"/>
    </row>
  </sheetData>
  <mergeCells count="23">
    <mergeCell ref="A3:R3"/>
    <mergeCell ref="A4:R4"/>
    <mergeCell ref="M5:N5"/>
    <mergeCell ref="C7:Q7"/>
    <mergeCell ref="C8:E8"/>
    <mergeCell ref="F8:H8"/>
    <mergeCell ref="A7:A9"/>
    <mergeCell ref="B7:B9"/>
    <mergeCell ref="R24:R28"/>
    <mergeCell ref="R29:R34"/>
    <mergeCell ref="I8:K8"/>
    <mergeCell ref="L8:N8"/>
    <mergeCell ref="O8:Q8"/>
    <mergeCell ref="R7:R9"/>
    <mergeCell ref="A14:B14"/>
    <mergeCell ref="A16:B16"/>
    <mergeCell ref="A17:B17"/>
    <mergeCell ref="R11:R17"/>
    <mergeCell ref="R18:R23"/>
    <mergeCell ref="A15:B15"/>
    <mergeCell ref="A13:B13"/>
    <mergeCell ref="A12:B12"/>
    <mergeCell ref="A11:B11"/>
  </mergeCells>
  <pageMargins left="0.47244094488188981" right="0.15748031496062992" top="0.27559055118110237" bottom="0.11811023622047245" header="0.31496062992125984" footer="0.11811023622047245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workbookViewId="0">
      <selection activeCell="B11" sqref="B11"/>
    </sheetView>
  </sheetViews>
  <sheetFormatPr defaultRowHeight="15.75"/>
  <cols>
    <col min="1" max="1" width="9.140625" style="5"/>
    <col min="2" max="2" width="50.7109375" style="5" customWidth="1"/>
    <col min="3" max="3" width="9.140625" style="5"/>
    <col min="4" max="5" width="10.42578125" style="5" customWidth="1"/>
    <col min="6" max="6" width="12.28515625" style="5" customWidth="1"/>
    <col min="7" max="7" width="10.42578125" style="5" customWidth="1"/>
    <col min="8" max="8" width="11.5703125" style="5" customWidth="1"/>
    <col min="9" max="9" width="10.42578125" style="5" customWidth="1"/>
    <col min="10" max="10" width="11.28515625" style="5" customWidth="1"/>
    <col min="11" max="11" width="10.42578125" style="5" customWidth="1"/>
    <col min="12" max="12" width="11.7109375" style="5" customWidth="1"/>
    <col min="13" max="13" width="11.42578125" style="5" customWidth="1"/>
    <col min="14" max="14" width="46.5703125" style="5" customWidth="1"/>
    <col min="15" max="16384" width="9.140625" style="5"/>
  </cols>
  <sheetData>
    <row r="1" spans="1:14">
      <c r="N1" s="6" t="s">
        <v>35</v>
      </c>
    </row>
    <row r="2" spans="1:14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ht="30.75" customHeight="1">
      <c r="A5" s="58" t="s">
        <v>18</v>
      </c>
      <c r="B5" s="58" t="s">
        <v>27</v>
      </c>
      <c r="C5" s="58" t="s">
        <v>28</v>
      </c>
      <c r="D5" s="55" t="s">
        <v>29</v>
      </c>
      <c r="E5" s="56"/>
      <c r="F5" s="56"/>
      <c r="G5" s="56"/>
      <c r="H5" s="56"/>
      <c r="I5" s="56"/>
      <c r="J5" s="56"/>
      <c r="K5" s="56"/>
      <c r="L5" s="57"/>
      <c r="M5" s="58" t="s">
        <v>52</v>
      </c>
      <c r="N5" s="58" t="s">
        <v>53</v>
      </c>
    </row>
    <row r="6" spans="1:14" ht="81.75" customHeight="1">
      <c r="A6" s="59"/>
      <c r="B6" s="59"/>
      <c r="C6" s="59"/>
      <c r="D6" s="9" t="s">
        <v>30</v>
      </c>
      <c r="E6" s="9" t="s">
        <v>31</v>
      </c>
      <c r="F6" s="9" t="s">
        <v>54</v>
      </c>
      <c r="G6" s="9" t="s">
        <v>32</v>
      </c>
      <c r="H6" s="9" t="s">
        <v>55</v>
      </c>
      <c r="I6" s="9" t="s">
        <v>33</v>
      </c>
      <c r="J6" s="9" t="s">
        <v>56</v>
      </c>
      <c r="K6" s="9" t="s">
        <v>34</v>
      </c>
      <c r="L6" s="9" t="s">
        <v>57</v>
      </c>
      <c r="M6" s="59"/>
      <c r="N6" s="59"/>
    </row>
    <row r="7" spans="1:14" s="4" customFormat="1" ht="10.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14" ht="23.25" customHeight="1">
      <c r="A8" s="54" t="s">
        <v>51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12"/>
    </row>
    <row r="9" spans="1:14" ht="83.25" customHeight="1">
      <c r="A9" s="14" t="s">
        <v>15</v>
      </c>
      <c r="B9" s="18" t="s">
        <v>59</v>
      </c>
      <c r="C9" s="19" t="s">
        <v>61</v>
      </c>
      <c r="D9" s="17" t="s">
        <v>64</v>
      </c>
      <c r="E9" s="17">
        <v>0</v>
      </c>
      <c r="F9" s="17">
        <v>100</v>
      </c>
      <c r="G9" s="17">
        <v>0</v>
      </c>
      <c r="H9" s="17">
        <v>100</v>
      </c>
      <c r="I9" s="17">
        <v>0</v>
      </c>
      <c r="J9" s="17">
        <v>100</v>
      </c>
      <c r="K9" s="17">
        <v>0</v>
      </c>
      <c r="L9" s="17">
        <v>100</v>
      </c>
      <c r="M9" s="19" t="s">
        <v>62</v>
      </c>
      <c r="N9" s="12" t="s">
        <v>70</v>
      </c>
    </row>
    <row r="10" spans="1:14" ht="30" customHeight="1">
      <c r="A10" s="54" t="s">
        <v>60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12"/>
    </row>
    <row r="11" spans="1:14" ht="72.75" customHeight="1">
      <c r="A11" s="14" t="s">
        <v>17</v>
      </c>
      <c r="B11" s="18" t="s">
        <v>75</v>
      </c>
      <c r="C11" s="26" t="s">
        <v>61</v>
      </c>
      <c r="D11" s="19">
        <v>34.200000000000003</v>
      </c>
      <c r="E11" s="31">
        <f>(28/200)*100</f>
        <v>14.000000000000002</v>
      </c>
      <c r="F11" s="17">
        <f t="shared" ref="F11" si="0">E11/D11*100</f>
        <v>40.935672514619888</v>
      </c>
      <c r="G11" s="17">
        <v>16</v>
      </c>
      <c r="H11" s="17">
        <f t="shared" ref="H11" si="1">G11/D11*100</f>
        <v>46.783625730994146</v>
      </c>
      <c r="I11" s="17">
        <v>31</v>
      </c>
      <c r="J11" s="17">
        <f t="shared" ref="J11" si="2">I11/D11*100</f>
        <v>90.643274853801159</v>
      </c>
      <c r="K11" s="34">
        <v>34.25</v>
      </c>
      <c r="L11" s="17">
        <f t="shared" ref="L11" si="3">K11/D11*100</f>
        <v>100.14619883040933</v>
      </c>
      <c r="M11" s="19" t="s">
        <v>63</v>
      </c>
      <c r="N11" s="12"/>
    </row>
    <row r="12" spans="1:14" ht="165" customHeight="1">
      <c r="A12" s="60" t="s">
        <v>58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</sheetData>
  <mergeCells count="11">
    <mergeCell ref="A2:N2"/>
    <mergeCell ref="A3:N3"/>
    <mergeCell ref="A5:A6"/>
    <mergeCell ref="B5:B6"/>
    <mergeCell ref="C5:C6"/>
    <mergeCell ref="N5:N6"/>
    <mergeCell ref="A8:M8"/>
    <mergeCell ref="A10:M10"/>
    <mergeCell ref="D5:L5"/>
    <mergeCell ref="M5:M6"/>
    <mergeCell ref="A12:N12"/>
  </mergeCells>
  <pageMargins left="0.23622047244094491" right="0.15748031496062992" top="0.31496062992125984" bottom="0.19685039370078741" header="0.31496062992125984" footer="0.31496062992125984"/>
  <pageSetup paperSize="9" scale="6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сетевой график</vt:lpstr>
      <vt:lpstr>показатели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2026-02-02T09:23:46Z</dcterms:modified>
</cp:coreProperties>
</file>