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сетевой график" sheetId="1" r:id="rId1"/>
    <sheet name="показатели" sheetId="2" r:id="rId2"/>
    <sheet name="Лист1" sheetId="5" r:id="rId3"/>
  </sheets>
  <calcPr calcId="145621"/>
</workbook>
</file>

<file path=xl/calcChain.xml><?xml version="1.0" encoding="utf-8"?>
<calcChain xmlns="http://schemas.openxmlformats.org/spreadsheetml/2006/main">
  <c r="O28" i="1" l="1"/>
  <c r="L28" i="1"/>
  <c r="I28" i="1"/>
  <c r="F28" i="1"/>
  <c r="P12" i="1" l="1"/>
  <c r="O12" i="1"/>
  <c r="P11" i="1"/>
  <c r="O11" i="1"/>
  <c r="P10" i="1"/>
  <c r="O10" i="1"/>
  <c r="M12" i="1"/>
  <c r="L12" i="1"/>
  <c r="M11" i="1"/>
  <c r="L11" i="1"/>
  <c r="M10" i="1"/>
  <c r="L10" i="1"/>
  <c r="J12" i="1"/>
  <c r="I12" i="1"/>
  <c r="J11" i="1"/>
  <c r="I11" i="1"/>
  <c r="J10" i="1"/>
  <c r="I10" i="1"/>
  <c r="F11" i="1"/>
  <c r="G11" i="1"/>
  <c r="F12" i="1"/>
  <c r="G12" i="1"/>
  <c r="G10" i="1"/>
  <c r="F10" i="1"/>
  <c r="K12" i="1" l="1"/>
  <c r="D14" i="1"/>
  <c r="C14" i="1"/>
  <c r="D13" i="1"/>
  <c r="C13" i="1"/>
  <c r="Q12" i="1"/>
  <c r="N12" i="1"/>
  <c r="H12" i="1"/>
  <c r="D12" i="1"/>
  <c r="C12" i="1"/>
  <c r="D11" i="1"/>
  <c r="C11" i="1"/>
  <c r="D10" i="1"/>
  <c r="C10" i="1"/>
  <c r="P9" i="1"/>
  <c r="O9" i="1"/>
  <c r="M9" i="1"/>
  <c r="L9" i="1"/>
  <c r="J9" i="1"/>
  <c r="I9" i="1"/>
  <c r="G9" i="1"/>
  <c r="F9" i="1"/>
  <c r="D29" i="1"/>
  <c r="C29" i="1"/>
  <c r="Q28" i="1"/>
  <c r="N28" i="1"/>
  <c r="K28" i="1"/>
  <c r="H28" i="1"/>
  <c r="D28" i="1"/>
  <c r="C28" i="1"/>
  <c r="D27" i="1"/>
  <c r="C27" i="1"/>
  <c r="D26" i="1"/>
  <c r="C26" i="1"/>
  <c r="C25" i="1" s="1"/>
  <c r="P25" i="1"/>
  <c r="O25" i="1"/>
  <c r="M25" i="1"/>
  <c r="L25" i="1"/>
  <c r="J25" i="1"/>
  <c r="I25" i="1"/>
  <c r="G25" i="1"/>
  <c r="F25" i="1"/>
  <c r="D24" i="1"/>
  <c r="C24" i="1"/>
  <c r="Q23" i="1"/>
  <c r="N23" i="1"/>
  <c r="K23" i="1"/>
  <c r="H23" i="1"/>
  <c r="D23" i="1"/>
  <c r="C23" i="1"/>
  <c r="D22" i="1"/>
  <c r="C22" i="1"/>
  <c r="D21" i="1"/>
  <c r="C21" i="1"/>
  <c r="C20" i="1" s="1"/>
  <c r="P20" i="1"/>
  <c r="O20" i="1"/>
  <c r="M20" i="1"/>
  <c r="L20" i="1"/>
  <c r="J20" i="1"/>
  <c r="I20" i="1"/>
  <c r="G20" i="1"/>
  <c r="F20" i="1"/>
  <c r="F15" i="1"/>
  <c r="C17" i="1"/>
  <c r="D17" i="1"/>
  <c r="C18" i="1"/>
  <c r="D18" i="1"/>
  <c r="C19" i="1"/>
  <c r="D19" i="1"/>
  <c r="D16" i="1"/>
  <c r="C16" i="1"/>
  <c r="P15" i="1"/>
  <c r="O15" i="1"/>
  <c r="M15" i="1"/>
  <c r="L15" i="1"/>
  <c r="J15" i="1"/>
  <c r="I15" i="1"/>
  <c r="G15" i="1"/>
  <c r="H25" i="1" l="1"/>
  <c r="K25" i="1"/>
  <c r="N25" i="1"/>
  <c r="Q25" i="1"/>
  <c r="D25" i="1"/>
  <c r="E25" i="1" s="1"/>
  <c r="D9" i="1"/>
  <c r="H15" i="1"/>
  <c r="K15" i="1"/>
  <c r="N15" i="1"/>
  <c r="Q15" i="1"/>
  <c r="H20" i="1"/>
  <c r="K20" i="1"/>
  <c r="N20" i="1"/>
  <c r="Q20" i="1"/>
  <c r="E23" i="1"/>
  <c r="H9" i="1"/>
  <c r="K9" i="1"/>
  <c r="N9" i="1"/>
  <c r="Q9" i="1"/>
  <c r="E12" i="1"/>
  <c r="C9" i="1"/>
  <c r="E28" i="1"/>
  <c r="D20" i="1"/>
  <c r="E20" i="1" s="1"/>
  <c r="D15" i="1"/>
  <c r="C15" i="1"/>
  <c r="L9" i="2"/>
  <c r="J9" i="2"/>
  <c r="H9" i="2"/>
  <c r="L10" i="2"/>
  <c r="L11" i="2"/>
  <c r="L12" i="2"/>
  <c r="J10" i="2"/>
  <c r="J11" i="2"/>
  <c r="J12" i="2"/>
  <c r="H10" i="2"/>
  <c r="H11" i="2"/>
  <c r="H12" i="2"/>
  <c r="F11" i="2"/>
  <c r="F12" i="2"/>
  <c r="F10" i="2"/>
  <c r="F9" i="2"/>
  <c r="K18" i="1"/>
  <c r="N18" i="1"/>
  <c r="Q18" i="1"/>
  <c r="H18" i="1"/>
  <c r="E18" i="1"/>
  <c r="E15" i="1" l="1"/>
  <c r="E9" i="1"/>
</calcChain>
</file>

<file path=xl/sharedStrings.xml><?xml version="1.0" encoding="utf-8"?>
<sst xmlns="http://schemas.openxmlformats.org/spreadsheetml/2006/main" count="90" uniqueCount="65">
  <si>
    <t>ОТЧЕТ</t>
  </si>
  <si>
    <t>Основные структурные элементы муниципальной программы/источник финансового обеспечения</t>
  </si>
  <si>
    <t>Финансовый год</t>
  </si>
  <si>
    <t>I квартал</t>
  </si>
  <si>
    <t>II квартал</t>
  </si>
  <si>
    <t>III квартал</t>
  </si>
  <si>
    <t>IV квартал</t>
  </si>
  <si>
    <t>Кассовое исполнение</t>
  </si>
  <si>
    <t>Муниципальная программа (всего), в том числе:</t>
  </si>
  <si>
    <t>Межбюджетные трансферты из федерального бюджета</t>
  </si>
  <si>
    <t>Межбюджетные трансферты из бюджета автономного округа</t>
  </si>
  <si>
    <t>Местный бюджет</t>
  </si>
  <si>
    <t>Иные источники финансирования (указать)</t>
  </si>
  <si>
    <t>Объем налоговых расходов муниципального образования (справочно)</t>
  </si>
  <si>
    <t>1.</t>
  </si>
  <si>
    <t>2.</t>
  </si>
  <si>
    <t>№</t>
  </si>
  <si>
    <t xml:space="preserve">Исполнение, %
(гр.4/гр.3)*100
</t>
  </si>
  <si>
    <t xml:space="preserve">План
(уточненный)
</t>
  </si>
  <si>
    <t xml:space="preserve">Исполнение, %
(гр.7/гр.6)*100
</t>
  </si>
  <si>
    <t xml:space="preserve">Исполнение, %
(гр.10/гр.9)*100
</t>
  </si>
  <si>
    <t xml:space="preserve">Исполнение, %
(гр.13/гр.12)*100
</t>
  </si>
  <si>
    <t xml:space="preserve">Исполнение, %
(гр.16/гр.15)*100
</t>
  </si>
  <si>
    <t>Объем финансового обеспечения, тыс. рублей</t>
  </si>
  <si>
    <t>Наименование показателя муниципальной программы</t>
  </si>
  <si>
    <t>Ед. изм.</t>
  </si>
  <si>
    <t>Значение показателя муниципальной программы</t>
  </si>
  <si>
    <r>
      <t>Примечание</t>
    </r>
    <r>
      <rPr>
        <vertAlign val="superscript"/>
        <sz val="10"/>
        <color theme="1"/>
        <rFont val="Times New Roman"/>
        <family val="1"/>
        <charset val="204"/>
      </rPr>
      <t>3</t>
    </r>
  </si>
  <si>
    <t xml:space="preserve">отчетный год
(план)
</t>
  </si>
  <si>
    <t xml:space="preserve">I квартал
(факт)  
</t>
  </si>
  <si>
    <t xml:space="preserve">II квартал
(факт)  
</t>
  </si>
  <si>
    <t xml:space="preserve">III  квартал
(факт)  
</t>
  </si>
  <si>
    <t xml:space="preserve">отчетный год
(факт)
</t>
  </si>
  <si>
    <r>
      <t>Степень достижения показателя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 xml:space="preserve">, %
(гр.5/гр.4)*
100
</t>
    </r>
  </si>
  <si>
    <r>
      <t>Степень достижения показателя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 xml:space="preserve">, %
(гр.7/гр.4)*
100
</t>
    </r>
  </si>
  <si>
    <r>
      <t>Степень достижения показателя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 xml:space="preserve">, %
(гр.9/гр.4)*
100
</t>
    </r>
  </si>
  <si>
    <r>
      <t>Степень достижения показателя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 xml:space="preserve">, %
(гр.11/гр.4)*
100
</t>
    </r>
  </si>
  <si>
    <r>
      <t>Признак возрастания/
убывания</t>
    </r>
    <r>
      <rPr>
        <vertAlign val="super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 xml:space="preserve">
(В/У)</t>
    </r>
  </si>
  <si>
    <r>
      <t>Информация об исполнении/ не исполнении структурного элемента</t>
    </r>
    <r>
      <rPr>
        <vertAlign val="superscript"/>
        <sz val="10"/>
        <color theme="1"/>
        <rFont val="Times New Roman"/>
        <family val="1"/>
        <charset val="204"/>
      </rPr>
      <t>1</t>
    </r>
  </si>
  <si>
    <r>
      <rPr>
        <vertAlign val="superscript"/>
        <sz val="10"/>
        <color theme="1"/>
        <rFont val="Times New Roman"/>
        <family val="1"/>
        <charset val="204"/>
      </rPr>
      <t xml:space="preserve">1 </t>
    </r>
    <r>
      <rPr>
        <sz val="10"/>
        <color theme="1"/>
        <rFont val="Times New Roman"/>
        <family val="1"/>
        <charset val="204"/>
      </rPr>
      <t xml:space="preserve">Расчет степени достижения целевого показателя осуществляется по следующей формуле: 
1) Для возрастающего показателя  факт/план*100 (положительной динамикой является увеличение значения показателя).
2) Для убывающего показателя  (100-факт/план*100)+100 (положительной динамикой является снижение значения показателя).
3) Для показателя, плановое значение которого установлено в интервале не менее/не более пограничного значения, степень достижения составляет 100% в случае, если фактическое значение показателя находится в диапазоне интервала. Если фактическое значение показателя не соответствует диапазону интервала плановых условий, то степень достижения рассчитывается как отношение фактического значения показателя к пограничному значению диапазона интервала.
</t>
    </r>
    <r>
      <rPr>
        <vertAlign val="superscript"/>
        <sz val="10"/>
        <color theme="1"/>
        <rFont val="Times New Roman"/>
        <family val="1"/>
        <charset val="204"/>
      </rPr>
      <t xml:space="preserve">2 </t>
    </r>
    <r>
      <rPr>
        <sz val="10"/>
        <color theme="1"/>
        <rFont val="Times New Roman"/>
        <family val="1"/>
        <charset val="204"/>
      </rPr>
      <t xml:space="preserve">Указвается признак возрастания (В) для показателей, для  которых  положительной динамикой является увеличение значения показателя. Указывается признак убывания (У) для показателей, для которых положительной динамикой является снижение значения показателя.
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 xml:space="preserve">Приводится информация о динамике достижения показателя ежеквартально. Обоснование отклонения (перевыполнение/не достижение) значения показателя  на конец отчетного года.
</t>
    </r>
  </si>
  <si>
    <t>Таблица 2</t>
  </si>
  <si>
    <t xml:space="preserve"> (отчетный период) </t>
  </si>
  <si>
    <t>Цель 1. Развитие информационного пространства на основе использования информационных и телекоммуникационных технологий для повышения качества жизни граждан, цифровизация системы управления в органах местного самоуправления и организациях города Урай</t>
  </si>
  <si>
    <t>3.</t>
  </si>
  <si>
    <t>4.</t>
  </si>
  <si>
    <t>Доля расходов на закупки и (или) аренду отечественного программного обеспечения и платформ от общих расходов на закупку или аренду программного обеспечения</t>
  </si>
  <si>
    <t>Средний срок простоя государственных и муниципальных систем в результате компьютерных атак</t>
  </si>
  <si>
    <t>Количество информационных материалов о деятельности органов местного самоуправления (далее – ОМСУ) в теле- и радио эфирах</t>
  </si>
  <si>
    <t>Количество публикаций о деятельности ОМСУ и социально-экономических преобразованиях в муниципальном образовании в печатном и сетевом издании газеты «Знамя»</t>
  </si>
  <si>
    <t>%</t>
  </si>
  <si>
    <t>час.</t>
  </si>
  <si>
    <t>шт.</t>
  </si>
  <si>
    <t>В</t>
  </si>
  <si>
    <t>У</t>
  </si>
  <si>
    <t xml:space="preserve">Развитие информационных систем, инфраструктуры информационного общества и цифровой экономики на территории города Урай (всего), в том числе: </t>
  </si>
  <si>
    <t xml:space="preserve">1. </t>
  </si>
  <si>
    <t xml:space="preserve">Обеспечение информационной безопасности в органах местного самоуправления города Урай, муниципальных казенных, бюджетных учреждениях города Урай (всего), в том числе:  </t>
  </si>
  <si>
    <t xml:space="preserve">Иные источники финансирования </t>
  </si>
  <si>
    <t xml:space="preserve">Обеспечение доступности информации о деятельности органов местного самоуправления (всего), в том числе:  </t>
  </si>
  <si>
    <t>Заключен договор на сопровождение информационных порталов муниципального образования и официального сайта администрации города Урай. Заключен договор на предоставление доступа к модулю "Единая система диспетчеризации ЖКХ".</t>
  </si>
  <si>
    <t>№ п.п.</t>
  </si>
  <si>
    <t>Денежные средства направлены на оказание муниципальных услуг и содержание имущества муниципального бюджетного учреждения газета "Знамя", проведение информационно-рекламных мероприятий. Информационные услуги закрыты по фактическим оказанным услугам</t>
  </si>
  <si>
    <t>Заключен договор на оказание услуг по техническому сопровождению корпоративной сети органов администрации города Урай. Неисполнение в размере 1305,5 тыс.рублей связано с задержкой размещения контракта в системе госзаказ. Контракт будет заключен в 3 квартале.</t>
  </si>
  <si>
    <r>
      <t>о ходе исполнения комплексного плана (сетевого графика) реализации муниципальной программы «Информационное общество - Урай» за 1 полугодие</t>
    </r>
    <r>
      <rPr>
        <b/>
        <sz val="12"/>
        <color theme="1"/>
        <rFont val="Times New Roman"/>
        <family val="1"/>
        <charset val="204"/>
      </rPr>
      <t xml:space="preserve"> 2025 года</t>
    </r>
  </si>
  <si>
    <t>о достижении показателей муниципальной программы за 1 полугодие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</si>
</sst>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7" fillId="0" borderId="0" xfId="0" applyFont="1"/>
    <xf numFmtId="0" fontId="1" fillId="0" borderId="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5" fillId="0" borderId="0" xfId="0" applyFont="1"/>
    <xf numFmtId="0" fontId="1" fillId="0" borderId="1" xfId="0" applyFont="1" applyBorder="1" applyAlignment="1">
      <alignment horizontal="justify" vertical="top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wrapText="1"/>
    </xf>
    <xf numFmtId="164" fontId="1" fillId="0" borderId="1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4" fillId="0" borderId="0" xfId="0" applyFont="1" applyAlignment="1">
      <alignment wrapText="1"/>
    </xf>
    <xf numFmtId="164" fontId="1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0" xfId="0" applyFont="1"/>
    <xf numFmtId="164" fontId="10" fillId="0" borderId="1" xfId="0" applyNumberFormat="1" applyFont="1" applyBorder="1" applyAlignment="1">
      <alignment horizontal="center" vertical="top" wrapText="1"/>
    </xf>
    <xf numFmtId="164" fontId="1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" fontId="6" fillId="0" borderId="2" xfId="0" applyNumberFormat="1" applyFont="1" applyBorder="1" applyAlignment="1">
      <alignment horizontal="center" vertical="center" wrapText="1"/>
    </xf>
    <xf numFmtId="16" fontId="6" fillId="0" borderId="4" xfId="0" applyNumberFormat="1" applyFont="1" applyBorder="1" applyAlignment="1">
      <alignment horizontal="center" vertical="center" wrapText="1"/>
    </xf>
    <xf numFmtId="16" fontId="6" fillId="0" borderId="3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zoomScale="115" zoomScaleNormal="115" workbookViewId="0">
      <selection activeCell="J7" sqref="J7"/>
    </sheetView>
  </sheetViews>
  <sheetFormatPr defaultRowHeight="15" x14ac:dyDescent="0.25"/>
  <cols>
    <col min="1" max="1" width="6.5703125" style="6" customWidth="1"/>
    <col min="2" max="2" width="49.7109375" style="6" customWidth="1"/>
    <col min="3" max="17" width="10.42578125" style="6" customWidth="1"/>
    <col min="18" max="18" width="34.42578125" style="6" customWidth="1"/>
    <col min="19" max="16384" width="9.140625" style="6"/>
  </cols>
  <sheetData>
    <row r="1" spans="1:18" ht="15.75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8" ht="15.75" x14ac:dyDescent="0.25">
      <c r="A2" s="30" t="s">
        <v>63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x14ac:dyDescent="0.25">
      <c r="A3" s="2"/>
      <c r="M3" s="31" t="s">
        <v>41</v>
      </c>
      <c r="N3" s="31"/>
    </row>
    <row r="4" spans="1:18" ht="9" customHeight="1" x14ac:dyDescent="0.25">
      <c r="A4" s="1"/>
    </row>
    <row r="5" spans="1:18" s="3" customFormat="1" ht="18" customHeight="1" x14ac:dyDescent="0.2">
      <c r="A5" s="51" t="s">
        <v>60</v>
      </c>
      <c r="B5" s="51" t="s">
        <v>1</v>
      </c>
      <c r="C5" s="26" t="s">
        <v>23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7" t="s">
        <v>38</v>
      </c>
    </row>
    <row r="6" spans="1:18" s="3" customFormat="1" ht="16.5" customHeight="1" x14ac:dyDescent="0.2">
      <c r="A6" s="52"/>
      <c r="B6" s="52"/>
      <c r="C6" s="26" t="s">
        <v>2</v>
      </c>
      <c r="D6" s="26"/>
      <c r="E6" s="26"/>
      <c r="F6" s="26" t="s">
        <v>3</v>
      </c>
      <c r="G6" s="26"/>
      <c r="H6" s="26"/>
      <c r="I6" s="26" t="s">
        <v>4</v>
      </c>
      <c r="J6" s="26"/>
      <c r="K6" s="26"/>
      <c r="L6" s="26" t="s">
        <v>5</v>
      </c>
      <c r="M6" s="26"/>
      <c r="N6" s="26"/>
      <c r="O6" s="26" t="s">
        <v>6</v>
      </c>
      <c r="P6" s="26"/>
      <c r="Q6" s="26"/>
      <c r="R6" s="28"/>
    </row>
    <row r="7" spans="1:18" s="3" customFormat="1" ht="97.5" customHeight="1" x14ac:dyDescent="0.2">
      <c r="A7" s="53"/>
      <c r="B7" s="53"/>
      <c r="C7" s="7" t="s">
        <v>18</v>
      </c>
      <c r="D7" s="8" t="s">
        <v>7</v>
      </c>
      <c r="E7" s="7" t="s">
        <v>17</v>
      </c>
      <c r="F7" s="8" t="s">
        <v>18</v>
      </c>
      <c r="G7" s="8" t="s">
        <v>7</v>
      </c>
      <c r="H7" s="8" t="s">
        <v>19</v>
      </c>
      <c r="I7" s="7" t="s">
        <v>18</v>
      </c>
      <c r="J7" s="8" t="s">
        <v>7</v>
      </c>
      <c r="K7" s="8" t="s">
        <v>20</v>
      </c>
      <c r="L7" s="7" t="s">
        <v>18</v>
      </c>
      <c r="M7" s="8" t="s">
        <v>7</v>
      </c>
      <c r="N7" s="8" t="s">
        <v>21</v>
      </c>
      <c r="O7" s="7" t="s">
        <v>18</v>
      </c>
      <c r="P7" s="8" t="s">
        <v>7</v>
      </c>
      <c r="Q7" s="8" t="s">
        <v>22</v>
      </c>
      <c r="R7" s="29"/>
    </row>
    <row r="8" spans="1:18" s="3" customFormat="1" ht="12.75" x14ac:dyDescent="0.2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4">
        <v>9</v>
      </c>
      <c r="J8" s="4">
        <v>10</v>
      </c>
      <c r="K8" s="4">
        <v>11</v>
      </c>
      <c r="L8" s="4">
        <v>12</v>
      </c>
      <c r="M8" s="4">
        <v>13</v>
      </c>
      <c r="N8" s="4">
        <v>14</v>
      </c>
      <c r="O8" s="4">
        <v>15</v>
      </c>
      <c r="P8" s="4">
        <v>16</v>
      </c>
      <c r="Q8" s="4">
        <v>17</v>
      </c>
      <c r="R8" s="4">
        <v>18</v>
      </c>
    </row>
    <row r="9" spans="1:18" s="23" customFormat="1" ht="17.25" customHeight="1" x14ac:dyDescent="0.2">
      <c r="A9" s="34" t="s">
        <v>8</v>
      </c>
      <c r="B9" s="35"/>
      <c r="C9" s="20">
        <f>SUM(C10:C13)</f>
        <v>22099.800000000003</v>
      </c>
      <c r="D9" s="20">
        <f>SUM(D10:D13)</f>
        <v>8265.7000000000007</v>
      </c>
      <c r="E9" s="21">
        <f>D9/C9*100</f>
        <v>37.401695942949708</v>
      </c>
      <c r="F9" s="21">
        <f>F10+F11+F12+F13</f>
        <v>3471.1</v>
      </c>
      <c r="G9" s="21">
        <f>G10+G11+G12+G13</f>
        <v>3321.1</v>
      </c>
      <c r="H9" s="21">
        <f>G9/F9*100</f>
        <v>95.678603324594519</v>
      </c>
      <c r="I9" s="21">
        <f>I10+I11+I12+I13</f>
        <v>6493.1</v>
      </c>
      <c r="J9" s="21">
        <f>J10+J11+J12+J13</f>
        <v>4944.6000000000004</v>
      </c>
      <c r="K9" s="21">
        <f>J9/I9*100</f>
        <v>76.151607090603875</v>
      </c>
      <c r="L9" s="21">
        <f>L10+L11+L12+L13</f>
        <v>6671.6</v>
      </c>
      <c r="M9" s="21">
        <f>M10+M11+M12+M13</f>
        <v>0</v>
      </c>
      <c r="N9" s="21">
        <f>M9/L9*100</f>
        <v>0</v>
      </c>
      <c r="O9" s="21">
        <f>O10+O11+O12+O13</f>
        <v>5463.9999999999991</v>
      </c>
      <c r="P9" s="21">
        <f>P10+P11+P12+P13</f>
        <v>0</v>
      </c>
      <c r="Q9" s="21">
        <f>P9/O9*100</f>
        <v>0</v>
      </c>
      <c r="R9" s="22"/>
    </row>
    <row r="10" spans="1:18" s="23" customFormat="1" ht="16.5" customHeight="1" x14ac:dyDescent="0.2">
      <c r="A10" s="34" t="s">
        <v>9</v>
      </c>
      <c r="B10" s="35"/>
      <c r="C10" s="21">
        <f>F10+I10+L10+O10</f>
        <v>0</v>
      </c>
      <c r="D10" s="21">
        <f>G10+J10+M10+P10</f>
        <v>0</v>
      </c>
      <c r="E10" s="21">
        <v>0</v>
      </c>
      <c r="F10" s="21">
        <f>F16+F21+F26</f>
        <v>0</v>
      </c>
      <c r="G10" s="21">
        <f>G16+G21+G26</f>
        <v>0</v>
      </c>
      <c r="H10" s="21">
        <v>0</v>
      </c>
      <c r="I10" s="21">
        <f>I16+I21+I26</f>
        <v>0</v>
      </c>
      <c r="J10" s="21">
        <f>J16+J21+J26</f>
        <v>0</v>
      </c>
      <c r="K10" s="21">
        <v>0</v>
      </c>
      <c r="L10" s="21">
        <f>L16+L21+L26</f>
        <v>0</v>
      </c>
      <c r="M10" s="21">
        <f>M16+M21+M26</f>
        <v>0</v>
      </c>
      <c r="N10" s="21">
        <v>0</v>
      </c>
      <c r="O10" s="21">
        <f>O16+O21+O26</f>
        <v>0</v>
      </c>
      <c r="P10" s="21">
        <f>P16+P21+P26</f>
        <v>0</v>
      </c>
      <c r="Q10" s="21">
        <v>0</v>
      </c>
      <c r="R10" s="22"/>
    </row>
    <row r="11" spans="1:18" s="23" customFormat="1" ht="16.5" customHeight="1" x14ac:dyDescent="0.2">
      <c r="A11" s="34" t="s">
        <v>10</v>
      </c>
      <c r="B11" s="35"/>
      <c r="C11" s="21">
        <f t="shared" ref="C11:C13" si="0">F11+I11+L11+O11</f>
        <v>0</v>
      </c>
      <c r="D11" s="21">
        <f t="shared" ref="D11:D13" si="1">G11+J11+M11+P11</f>
        <v>0</v>
      </c>
      <c r="E11" s="21">
        <v>0</v>
      </c>
      <c r="F11" s="21">
        <f t="shared" ref="F11:G11" si="2">F17+F22+F27</f>
        <v>0</v>
      </c>
      <c r="G11" s="21">
        <f t="shared" si="2"/>
        <v>0</v>
      </c>
      <c r="H11" s="21">
        <v>0</v>
      </c>
      <c r="I11" s="21">
        <f t="shared" ref="I11:J11" si="3">I17+I22+I27</f>
        <v>0</v>
      </c>
      <c r="J11" s="21">
        <f t="shared" si="3"/>
        <v>0</v>
      </c>
      <c r="K11" s="21">
        <v>0</v>
      </c>
      <c r="L11" s="21">
        <f t="shared" ref="L11:M11" si="4">L17+L22+L27</f>
        <v>0</v>
      </c>
      <c r="M11" s="21">
        <f t="shared" si="4"/>
        <v>0</v>
      </c>
      <c r="N11" s="21">
        <v>0</v>
      </c>
      <c r="O11" s="21">
        <f t="shared" ref="O11:P11" si="5">O17+O22+O27</f>
        <v>0</v>
      </c>
      <c r="P11" s="21">
        <f t="shared" si="5"/>
        <v>0</v>
      </c>
      <c r="Q11" s="21">
        <v>0</v>
      </c>
      <c r="R11" s="22"/>
    </row>
    <row r="12" spans="1:18" s="23" customFormat="1" ht="16.5" customHeight="1" x14ac:dyDescent="0.2">
      <c r="A12" s="34" t="s">
        <v>11</v>
      </c>
      <c r="B12" s="35"/>
      <c r="C12" s="21">
        <f t="shared" si="0"/>
        <v>22099.800000000003</v>
      </c>
      <c r="D12" s="21">
        <f t="shared" si="1"/>
        <v>8265.7000000000007</v>
      </c>
      <c r="E12" s="21">
        <f t="shared" ref="E12" si="6">D12/C12*100</f>
        <v>37.401695942949708</v>
      </c>
      <c r="F12" s="21">
        <f t="shared" ref="F12:G12" si="7">F18+F23+F28</f>
        <v>3471.1</v>
      </c>
      <c r="G12" s="21">
        <f t="shared" si="7"/>
        <v>3321.1</v>
      </c>
      <c r="H12" s="21">
        <f t="shared" ref="H12" si="8">G12/F12*100</f>
        <v>95.678603324594519</v>
      </c>
      <c r="I12" s="21">
        <f t="shared" ref="I12:J12" si="9">I18+I23+I28</f>
        <v>6493.1</v>
      </c>
      <c r="J12" s="21">
        <f t="shared" si="9"/>
        <v>4944.6000000000004</v>
      </c>
      <c r="K12" s="21">
        <f>J12/I12*100</f>
        <v>76.151607090603875</v>
      </c>
      <c r="L12" s="21">
        <f t="shared" ref="L12:M12" si="10">L18+L23+L28</f>
        <v>6671.6</v>
      </c>
      <c r="M12" s="21">
        <f t="shared" si="10"/>
        <v>0</v>
      </c>
      <c r="N12" s="21">
        <f t="shared" ref="N12" si="11">M12/L12*100</f>
        <v>0</v>
      </c>
      <c r="O12" s="21">
        <f t="shared" ref="O12:P12" si="12">O18+O23+O28</f>
        <v>5463.9999999999991</v>
      </c>
      <c r="P12" s="21">
        <f t="shared" si="12"/>
        <v>0</v>
      </c>
      <c r="Q12" s="21">
        <f t="shared" ref="Q12" si="13">P12/O12*100</f>
        <v>0</v>
      </c>
      <c r="R12" s="22"/>
    </row>
    <row r="13" spans="1:18" s="23" customFormat="1" ht="16.5" customHeight="1" x14ac:dyDescent="0.2">
      <c r="A13" s="34" t="s">
        <v>12</v>
      </c>
      <c r="B13" s="35"/>
      <c r="C13" s="21">
        <f t="shared" si="0"/>
        <v>0</v>
      </c>
      <c r="D13" s="21">
        <f t="shared" si="1"/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2"/>
    </row>
    <row r="14" spans="1:18" s="23" customFormat="1" ht="27.75" customHeight="1" x14ac:dyDescent="0.2">
      <c r="A14" s="34" t="s">
        <v>13</v>
      </c>
      <c r="B14" s="35"/>
      <c r="C14" s="21">
        <f t="shared" ref="C14" si="14">F14+I14+L14+O14</f>
        <v>0</v>
      </c>
      <c r="D14" s="21">
        <f t="shared" ref="D14" si="15">G14+J14+M14+P14</f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2"/>
    </row>
    <row r="15" spans="1:18" s="3" customFormat="1" ht="38.25" customHeight="1" x14ac:dyDescent="0.2">
      <c r="A15" s="36" t="s">
        <v>55</v>
      </c>
      <c r="B15" s="18" t="s">
        <v>54</v>
      </c>
      <c r="C15" s="20">
        <f>SUM(C16:C19)</f>
        <v>600</v>
      </c>
      <c r="D15" s="20">
        <f>SUM(D16:D19)</f>
        <v>250</v>
      </c>
      <c r="E15" s="21">
        <f>D15/C15*100</f>
        <v>41.666666666666671</v>
      </c>
      <c r="F15" s="21">
        <f>F16+F17+F18+F19</f>
        <v>100</v>
      </c>
      <c r="G15" s="21">
        <f>G16+G17+G18+G19</f>
        <v>100</v>
      </c>
      <c r="H15" s="21">
        <f>G15/F15*100</f>
        <v>100</v>
      </c>
      <c r="I15" s="21">
        <f>I16+I17+I18+I19</f>
        <v>150</v>
      </c>
      <c r="J15" s="21">
        <f>J16+J17+J18+J19</f>
        <v>150</v>
      </c>
      <c r="K15" s="21">
        <f>J15/I15*100</f>
        <v>100</v>
      </c>
      <c r="L15" s="21">
        <f>L16+L17+L18+L19</f>
        <v>150</v>
      </c>
      <c r="M15" s="21">
        <f>M16+M17+M18+M19</f>
        <v>0</v>
      </c>
      <c r="N15" s="21">
        <f>M15/L15*100</f>
        <v>0</v>
      </c>
      <c r="O15" s="21">
        <f>O16+O17+O18+O19</f>
        <v>200</v>
      </c>
      <c r="P15" s="21">
        <f>P16+P17+P18+P19</f>
        <v>0</v>
      </c>
      <c r="Q15" s="21">
        <f>P15/O15*100</f>
        <v>0</v>
      </c>
      <c r="R15" s="42" t="s">
        <v>59</v>
      </c>
    </row>
    <row r="16" spans="1:18" s="3" customFormat="1" ht="12.75" x14ac:dyDescent="0.2">
      <c r="A16" s="37"/>
      <c r="B16" s="15" t="s">
        <v>9</v>
      </c>
      <c r="C16" s="19">
        <f>F16+I16+L16+O16</f>
        <v>0</v>
      </c>
      <c r="D16" s="19">
        <f>G16+J16+M16+P16</f>
        <v>0</v>
      </c>
      <c r="E16" s="14">
        <v>0</v>
      </c>
      <c r="F16" s="19">
        <v>0</v>
      </c>
      <c r="G16" s="19">
        <v>0</v>
      </c>
      <c r="H16" s="14">
        <v>0</v>
      </c>
      <c r="I16" s="19">
        <v>0</v>
      </c>
      <c r="J16" s="19">
        <v>0</v>
      </c>
      <c r="K16" s="14">
        <v>0</v>
      </c>
      <c r="L16" s="19">
        <v>0</v>
      </c>
      <c r="M16" s="19">
        <v>0</v>
      </c>
      <c r="N16" s="14">
        <v>0</v>
      </c>
      <c r="O16" s="19">
        <v>0</v>
      </c>
      <c r="P16" s="19">
        <v>0</v>
      </c>
      <c r="Q16" s="14">
        <v>0</v>
      </c>
      <c r="R16" s="43"/>
    </row>
    <row r="17" spans="1:18" s="3" customFormat="1" ht="25.5" x14ac:dyDescent="0.2">
      <c r="A17" s="37"/>
      <c r="B17" s="15" t="s">
        <v>10</v>
      </c>
      <c r="C17" s="19">
        <f t="shared" ref="C17:C19" si="16">F17+I17+L17+O17</f>
        <v>0</v>
      </c>
      <c r="D17" s="19">
        <f t="shared" ref="D17:D19" si="17">G17+J17+M17+P17</f>
        <v>0</v>
      </c>
      <c r="E17" s="14">
        <v>0</v>
      </c>
      <c r="F17" s="19">
        <v>0</v>
      </c>
      <c r="G17" s="19">
        <v>0</v>
      </c>
      <c r="H17" s="14">
        <v>0</v>
      </c>
      <c r="I17" s="19">
        <v>0</v>
      </c>
      <c r="J17" s="19">
        <v>0</v>
      </c>
      <c r="K17" s="14">
        <v>0</v>
      </c>
      <c r="L17" s="19">
        <v>0</v>
      </c>
      <c r="M17" s="19">
        <v>0</v>
      </c>
      <c r="N17" s="14">
        <v>0</v>
      </c>
      <c r="O17" s="19">
        <v>0</v>
      </c>
      <c r="P17" s="19">
        <v>0</v>
      </c>
      <c r="Q17" s="14">
        <v>0</v>
      </c>
      <c r="R17" s="43"/>
    </row>
    <row r="18" spans="1:18" s="3" customFormat="1" ht="12.75" x14ac:dyDescent="0.2">
      <c r="A18" s="37"/>
      <c r="B18" s="15" t="s">
        <v>11</v>
      </c>
      <c r="C18" s="19">
        <f t="shared" si="16"/>
        <v>600</v>
      </c>
      <c r="D18" s="19">
        <f t="shared" si="17"/>
        <v>250</v>
      </c>
      <c r="E18" s="19">
        <f t="shared" ref="E18:E23" si="18">D18/C18*100</f>
        <v>41.666666666666671</v>
      </c>
      <c r="F18" s="19">
        <v>100</v>
      </c>
      <c r="G18" s="19">
        <v>100</v>
      </c>
      <c r="H18" s="19">
        <f t="shared" ref="H18" si="19">G18/F18*100</f>
        <v>100</v>
      </c>
      <c r="I18" s="19">
        <v>150</v>
      </c>
      <c r="J18" s="19">
        <v>150</v>
      </c>
      <c r="K18" s="19">
        <f t="shared" ref="K18" si="20">J18/I18*100</f>
        <v>100</v>
      </c>
      <c r="L18" s="19">
        <v>150</v>
      </c>
      <c r="M18" s="19">
        <v>0</v>
      </c>
      <c r="N18" s="19">
        <f t="shared" ref="N18" si="21">M18/L18*100</f>
        <v>0</v>
      </c>
      <c r="O18" s="19">
        <v>200</v>
      </c>
      <c r="P18" s="19">
        <v>0</v>
      </c>
      <c r="Q18" s="19">
        <f t="shared" ref="Q18" si="22">P18/O18*100</f>
        <v>0</v>
      </c>
      <c r="R18" s="43"/>
    </row>
    <row r="19" spans="1:18" s="3" customFormat="1" ht="15" customHeight="1" x14ac:dyDescent="0.2">
      <c r="A19" s="38"/>
      <c r="B19" s="15" t="s">
        <v>57</v>
      </c>
      <c r="C19" s="19">
        <f t="shared" si="16"/>
        <v>0</v>
      </c>
      <c r="D19" s="19">
        <f t="shared" si="17"/>
        <v>0</v>
      </c>
      <c r="E19" s="14">
        <v>0</v>
      </c>
      <c r="F19" s="19">
        <v>0</v>
      </c>
      <c r="G19" s="19">
        <v>0</v>
      </c>
      <c r="H19" s="14">
        <v>0</v>
      </c>
      <c r="I19" s="19">
        <v>0</v>
      </c>
      <c r="J19" s="19">
        <v>0</v>
      </c>
      <c r="K19" s="14">
        <v>0</v>
      </c>
      <c r="L19" s="19">
        <v>0</v>
      </c>
      <c r="M19" s="19">
        <v>0</v>
      </c>
      <c r="N19" s="14">
        <v>0</v>
      </c>
      <c r="O19" s="19">
        <v>0</v>
      </c>
      <c r="P19" s="19">
        <v>0</v>
      </c>
      <c r="Q19" s="14">
        <v>0</v>
      </c>
      <c r="R19" s="44"/>
    </row>
    <row r="20" spans="1:18" s="9" customFormat="1" ht="51" x14ac:dyDescent="0.2">
      <c r="A20" s="36" t="s">
        <v>15</v>
      </c>
      <c r="B20" s="17" t="s">
        <v>56</v>
      </c>
      <c r="C20" s="20">
        <f>SUM(C21:C24)</f>
        <v>2534.5000000000005</v>
      </c>
      <c r="D20" s="20">
        <f>SUM(D21:D24)</f>
        <v>81.7</v>
      </c>
      <c r="E20" s="21">
        <f>D20/C20*100</f>
        <v>3.2235154862892088</v>
      </c>
      <c r="F20" s="21">
        <f>F21+F22+F23+F24</f>
        <v>32.700000000000003</v>
      </c>
      <c r="G20" s="21">
        <f>G21+G22+G23+G24</f>
        <v>32.700000000000003</v>
      </c>
      <c r="H20" s="21">
        <f>G20/F20*100</f>
        <v>100</v>
      </c>
      <c r="I20" s="21">
        <f>I21+I22+I23+I24</f>
        <v>1354.4</v>
      </c>
      <c r="J20" s="21">
        <f>J21+J22+J23+J24</f>
        <v>49</v>
      </c>
      <c r="K20" s="21">
        <f>J20/I20*100</f>
        <v>3.6178381571175429</v>
      </c>
      <c r="L20" s="21">
        <f>L21+L22+L23+L24</f>
        <v>1082</v>
      </c>
      <c r="M20" s="21">
        <f>M21+M22+M23+M24</f>
        <v>0</v>
      </c>
      <c r="N20" s="21">
        <f>M20/L20*100</f>
        <v>0</v>
      </c>
      <c r="O20" s="21">
        <f>O21+O22+O23+O24</f>
        <v>65.400000000000006</v>
      </c>
      <c r="P20" s="21">
        <f>P21+P22+P23+P24</f>
        <v>0</v>
      </c>
      <c r="Q20" s="21">
        <f>P20/O20*100</f>
        <v>0</v>
      </c>
      <c r="R20" s="45" t="s">
        <v>62</v>
      </c>
    </row>
    <row r="21" spans="1:18" s="9" customFormat="1" ht="12.75" x14ac:dyDescent="0.2">
      <c r="A21" s="37"/>
      <c r="B21" s="16" t="s">
        <v>9</v>
      </c>
      <c r="C21" s="19">
        <f>F21+I21+L21+O21</f>
        <v>0</v>
      </c>
      <c r="D21" s="19">
        <f>G21+J21+M21+P21</f>
        <v>0</v>
      </c>
      <c r="E21" s="14">
        <v>0</v>
      </c>
      <c r="F21" s="19">
        <v>0</v>
      </c>
      <c r="G21" s="19">
        <v>0</v>
      </c>
      <c r="H21" s="14">
        <v>0</v>
      </c>
      <c r="I21" s="19">
        <v>0</v>
      </c>
      <c r="J21" s="19">
        <v>0</v>
      </c>
      <c r="K21" s="14">
        <v>0</v>
      </c>
      <c r="L21" s="19">
        <v>0</v>
      </c>
      <c r="M21" s="19">
        <v>0</v>
      </c>
      <c r="N21" s="14">
        <v>0</v>
      </c>
      <c r="O21" s="19">
        <v>0</v>
      </c>
      <c r="P21" s="19">
        <v>0</v>
      </c>
      <c r="Q21" s="14">
        <v>0</v>
      </c>
      <c r="R21" s="46"/>
    </row>
    <row r="22" spans="1:18" s="9" customFormat="1" ht="25.5" x14ac:dyDescent="0.2">
      <c r="A22" s="37"/>
      <c r="B22" s="16" t="s">
        <v>10</v>
      </c>
      <c r="C22" s="19">
        <f t="shared" ref="C22:C24" si="23">F22+I22+L22+O22</f>
        <v>0</v>
      </c>
      <c r="D22" s="19">
        <f t="shared" ref="D22:D24" si="24">G22+J22+M22+P22</f>
        <v>0</v>
      </c>
      <c r="E22" s="14">
        <v>0</v>
      </c>
      <c r="F22" s="19">
        <v>0</v>
      </c>
      <c r="G22" s="19">
        <v>0</v>
      </c>
      <c r="H22" s="14">
        <v>0</v>
      </c>
      <c r="I22" s="19">
        <v>0</v>
      </c>
      <c r="J22" s="19">
        <v>0</v>
      </c>
      <c r="K22" s="14">
        <v>0</v>
      </c>
      <c r="L22" s="19">
        <v>0</v>
      </c>
      <c r="M22" s="19">
        <v>0</v>
      </c>
      <c r="N22" s="14">
        <v>0</v>
      </c>
      <c r="O22" s="19">
        <v>0</v>
      </c>
      <c r="P22" s="19">
        <v>0</v>
      </c>
      <c r="Q22" s="14">
        <v>0</v>
      </c>
      <c r="R22" s="46"/>
    </row>
    <row r="23" spans="1:18" s="9" customFormat="1" ht="12.75" x14ac:dyDescent="0.2">
      <c r="A23" s="37"/>
      <c r="B23" s="16" t="s">
        <v>11</v>
      </c>
      <c r="C23" s="19">
        <f t="shared" si="23"/>
        <v>2534.5000000000005</v>
      </c>
      <c r="D23" s="19">
        <f t="shared" si="24"/>
        <v>81.7</v>
      </c>
      <c r="E23" s="19">
        <f t="shared" si="18"/>
        <v>3.2235154862892088</v>
      </c>
      <c r="F23" s="19">
        <v>32.700000000000003</v>
      </c>
      <c r="G23" s="19">
        <v>32.700000000000003</v>
      </c>
      <c r="H23" s="14">
        <f t="shared" ref="H23" si="25">G23/F23*100</f>
        <v>100</v>
      </c>
      <c r="I23" s="19">
        <v>1354.4</v>
      </c>
      <c r="J23" s="19">
        <v>49</v>
      </c>
      <c r="K23" s="14">
        <f t="shared" ref="K23" si="26">J23/I23*100</f>
        <v>3.6178381571175429</v>
      </c>
      <c r="L23" s="19">
        <v>1082</v>
      </c>
      <c r="M23" s="19">
        <v>0</v>
      </c>
      <c r="N23" s="14">
        <f t="shared" ref="N23" si="27">M23/L23*100</f>
        <v>0</v>
      </c>
      <c r="O23" s="19">
        <v>65.400000000000006</v>
      </c>
      <c r="P23" s="19">
        <v>0</v>
      </c>
      <c r="Q23" s="14">
        <f t="shared" ref="Q23" si="28">P23/O23*100</f>
        <v>0</v>
      </c>
      <c r="R23" s="46"/>
    </row>
    <row r="24" spans="1:18" s="9" customFormat="1" ht="12.75" x14ac:dyDescent="0.2">
      <c r="A24" s="38"/>
      <c r="B24" s="16" t="s">
        <v>57</v>
      </c>
      <c r="C24" s="19">
        <f t="shared" si="23"/>
        <v>0</v>
      </c>
      <c r="D24" s="19">
        <f t="shared" si="24"/>
        <v>0</v>
      </c>
      <c r="E24" s="14">
        <v>0</v>
      </c>
      <c r="F24" s="19">
        <v>0</v>
      </c>
      <c r="G24" s="19">
        <v>0</v>
      </c>
      <c r="H24" s="14">
        <v>0</v>
      </c>
      <c r="I24" s="19">
        <v>0</v>
      </c>
      <c r="J24" s="19">
        <v>0</v>
      </c>
      <c r="K24" s="14">
        <v>0</v>
      </c>
      <c r="L24" s="19">
        <v>0</v>
      </c>
      <c r="M24" s="19">
        <v>0</v>
      </c>
      <c r="N24" s="14">
        <v>0</v>
      </c>
      <c r="O24" s="19">
        <v>0</v>
      </c>
      <c r="P24" s="19">
        <v>0</v>
      </c>
      <c r="Q24" s="14">
        <v>0</v>
      </c>
      <c r="R24" s="47"/>
    </row>
    <row r="25" spans="1:18" s="9" customFormat="1" ht="25.5" x14ac:dyDescent="0.2">
      <c r="A25" s="39" t="s">
        <v>43</v>
      </c>
      <c r="B25" s="17" t="s">
        <v>58</v>
      </c>
      <c r="C25" s="20">
        <f>SUM(C26:C29)</f>
        <v>18965.3</v>
      </c>
      <c r="D25" s="20">
        <f>SUM(D26:D29)</f>
        <v>7934</v>
      </c>
      <c r="E25" s="21">
        <f>D25/C25*100</f>
        <v>41.834297374679018</v>
      </c>
      <c r="F25" s="21">
        <f>F26+F27+F28+F29</f>
        <v>3338.4</v>
      </c>
      <c r="G25" s="21">
        <f>G26+G27+G28+G29</f>
        <v>3188.4</v>
      </c>
      <c r="H25" s="21">
        <f>G25/F25*100</f>
        <v>95.506829618979154</v>
      </c>
      <c r="I25" s="21">
        <f>I26+I27+I28+I29</f>
        <v>4988.7</v>
      </c>
      <c r="J25" s="21">
        <f>J26+J27+J28+J29</f>
        <v>4745.6000000000004</v>
      </c>
      <c r="K25" s="21">
        <f>J25/I25*100</f>
        <v>95.126986990598766</v>
      </c>
      <c r="L25" s="21">
        <f>L26+L27+L28+L29</f>
        <v>5439.6</v>
      </c>
      <c r="M25" s="21">
        <f>M26+M27+M28+M29</f>
        <v>0</v>
      </c>
      <c r="N25" s="21">
        <f>M25/L25*100</f>
        <v>0</v>
      </c>
      <c r="O25" s="21">
        <f>O26+O27+O28+O29</f>
        <v>5198.5999999999995</v>
      </c>
      <c r="P25" s="21">
        <f>P26+P27+P28+P29</f>
        <v>0</v>
      </c>
      <c r="Q25" s="21">
        <f>P25/O25*100</f>
        <v>0</v>
      </c>
      <c r="R25" s="48" t="s">
        <v>61</v>
      </c>
    </row>
    <row r="26" spans="1:18" s="9" customFormat="1" ht="12.75" x14ac:dyDescent="0.2">
      <c r="A26" s="40"/>
      <c r="B26" s="16" t="s">
        <v>9</v>
      </c>
      <c r="C26" s="19">
        <f>F26+I26+L26+O26</f>
        <v>0</v>
      </c>
      <c r="D26" s="19">
        <f>G26+J26+M26+P26</f>
        <v>0</v>
      </c>
      <c r="E26" s="14">
        <v>0</v>
      </c>
      <c r="F26" s="19">
        <v>0</v>
      </c>
      <c r="G26" s="19">
        <v>0</v>
      </c>
      <c r="H26" s="14">
        <v>0</v>
      </c>
      <c r="I26" s="19">
        <v>0</v>
      </c>
      <c r="J26" s="19">
        <v>0</v>
      </c>
      <c r="K26" s="14">
        <v>0</v>
      </c>
      <c r="L26" s="19">
        <v>0</v>
      </c>
      <c r="M26" s="19">
        <v>0</v>
      </c>
      <c r="N26" s="14">
        <v>0</v>
      </c>
      <c r="O26" s="19">
        <v>0</v>
      </c>
      <c r="P26" s="19">
        <v>0</v>
      </c>
      <c r="Q26" s="14">
        <v>0</v>
      </c>
      <c r="R26" s="49"/>
    </row>
    <row r="27" spans="1:18" s="9" customFormat="1" ht="25.5" x14ac:dyDescent="0.2">
      <c r="A27" s="40"/>
      <c r="B27" s="16" t="s">
        <v>10</v>
      </c>
      <c r="C27" s="19">
        <f t="shared" ref="C27:C29" si="29">F27+I27+L27+O27</f>
        <v>0</v>
      </c>
      <c r="D27" s="19">
        <f t="shared" ref="D27:D29" si="30">G27+J27+M27+P27</f>
        <v>0</v>
      </c>
      <c r="E27" s="14">
        <v>0</v>
      </c>
      <c r="F27" s="19">
        <v>0</v>
      </c>
      <c r="G27" s="19">
        <v>0</v>
      </c>
      <c r="H27" s="14">
        <v>0</v>
      </c>
      <c r="I27" s="19">
        <v>0</v>
      </c>
      <c r="J27" s="19">
        <v>0</v>
      </c>
      <c r="K27" s="14">
        <v>0</v>
      </c>
      <c r="L27" s="19">
        <v>0</v>
      </c>
      <c r="M27" s="19">
        <v>0</v>
      </c>
      <c r="N27" s="14">
        <v>0</v>
      </c>
      <c r="O27" s="19">
        <v>0</v>
      </c>
      <c r="P27" s="19">
        <v>0</v>
      </c>
      <c r="Q27" s="14">
        <v>0</v>
      </c>
      <c r="R27" s="49"/>
    </row>
    <row r="28" spans="1:18" s="9" customFormat="1" ht="20.25" customHeight="1" x14ac:dyDescent="0.2">
      <c r="A28" s="40"/>
      <c r="B28" s="16" t="s">
        <v>11</v>
      </c>
      <c r="C28" s="19">
        <f t="shared" si="29"/>
        <v>18965.3</v>
      </c>
      <c r="D28" s="19">
        <f t="shared" si="30"/>
        <v>7934</v>
      </c>
      <c r="E28" s="19">
        <f t="shared" ref="E28" si="31">D28/C28*100</f>
        <v>41.834297374679018</v>
      </c>
      <c r="F28" s="19">
        <f>3401.8-63.4</f>
        <v>3338.4</v>
      </c>
      <c r="G28" s="19">
        <v>3188.4</v>
      </c>
      <c r="H28" s="19">
        <f t="shared" ref="H28" si="32">G28/F28*100</f>
        <v>95.506829618979154</v>
      </c>
      <c r="I28" s="19">
        <f>4947-47+88.7</f>
        <v>4988.7</v>
      </c>
      <c r="J28" s="19">
        <v>4745.6000000000004</v>
      </c>
      <c r="K28" s="19">
        <f t="shared" ref="K28" si="33">J28/I28*100</f>
        <v>95.126986990598766</v>
      </c>
      <c r="L28" s="19">
        <f>5418.8+20.8</f>
        <v>5439.6</v>
      </c>
      <c r="M28" s="19">
        <v>0</v>
      </c>
      <c r="N28" s="19">
        <f t="shared" ref="N28" si="34">M28/L28*100</f>
        <v>0</v>
      </c>
      <c r="O28" s="19">
        <f>5244.7-46.1</f>
        <v>5198.5999999999995</v>
      </c>
      <c r="P28" s="19">
        <v>0</v>
      </c>
      <c r="Q28" s="19">
        <f t="shared" ref="Q28" si="35">P28/O28*100</f>
        <v>0</v>
      </c>
      <c r="R28" s="49"/>
    </row>
    <row r="29" spans="1:18" s="9" customFormat="1" ht="22.5" customHeight="1" x14ac:dyDescent="0.2">
      <c r="A29" s="41"/>
      <c r="B29" s="16" t="s">
        <v>12</v>
      </c>
      <c r="C29" s="19">
        <f t="shared" si="29"/>
        <v>0</v>
      </c>
      <c r="D29" s="19">
        <f t="shared" si="30"/>
        <v>0</v>
      </c>
      <c r="E29" s="14">
        <v>0</v>
      </c>
      <c r="F29" s="19">
        <v>0</v>
      </c>
      <c r="G29" s="19">
        <v>0</v>
      </c>
      <c r="H29" s="14">
        <v>0</v>
      </c>
      <c r="I29" s="19">
        <v>0</v>
      </c>
      <c r="J29" s="19">
        <v>0</v>
      </c>
      <c r="K29" s="14">
        <v>0</v>
      </c>
      <c r="L29" s="19">
        <v>0</v>
      </c>
      <c r="M29" s="19">
        <v>0</v>
      </c>
      <c r="N29" s="14">
        <v>0</v>
      </c>
      <c r="O29" s="19">
        <v>0</v>
      </c>
      <c r="P29" s="19">
        <v>0</v>
      </c>
      <c r="Q29" s="14">
        <v>0</v>
      </c>
      <c r="R29" s="50"/>
    </row>
    <row r="30" spans="1:18" ht="27.75" customHeight="1" x14ac:dyDescent="0.25">
      <c r="A30" s="32"/>
      <c r="B30" s="32"/>
      <c r="C30" s="33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</row>
  </sheetData>
  <mergeCells count="25">
    <mergeCell ref="A11:B11"/>
    <mergeCell ref="A10:B10"/>
    <mergeCell ref="A9:B9"/>
    <mergeCell ref="A5:A7"/>
    <mergeCell ref="B5:B7"/>
    <mergeCell ref="A30:R30"/>
    <mergeCell ref="A12:B12"/>
    <mergeCell ref="A13:B13"/>
    <mergeCell ref="A14:B14"/>
    <mergeCell ref="A15:A19"/>
    <mergeCell ref="A20:A24"/>
    <mergeCell ref="A25:A29"/>
    <mergeCell ref="R15:R19"/>
    <mergeCell ref="R20:R24"/>
    <mergeCell ref="R25:R29"/>
    <mergeCell ref="I6:K6"/>
    <mergeCell ref="L6:N6"/>
    <mergeCell ref="O6:Q6"/>
    <mergeCell ref="R5:R7"/>
    <mergeCell ref="A1:R1"/>
    <mergeCell ref="A2:R2"/>
    <mergeCell ref="M3:N3"/>
    <mergeCell ref="C5:Q5"/>
    <mergeCell ref="C6:E6"/>
    <mergeCell ref="F6:H6"/>
  </mergeCells>
  <pageMargins left="0.45" right="0.11811023622047245" top="0.11811023622047245" bottom="0.15748031496062992" header="0.11811023622047245" footer="0.11811023622047245"/>
  <pageSetup paperSize="9" scale="57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A4" workbookViewId="0">
      <selection activeCell="A13" sqref="A13:N13"/>
    </sheetView>
  </sheetViews>
  <sheetFormatPr defaultRowHeight="15" x14ac:dyDescent="0.25"/>
  <cols>
    <col min="2" max="2" width="50.7109375" customWidth="1"/>
    <col min="4" max="5" width="10.42578125" customWidth="1"/>
    <col min="6" max="6" width="12.28515625" customWidth="1"/>
    <col min="7" max="7" width="10.42578125" customWidth="1"/>
    <col min="8" max="8" width="11.5703125" customWidth="1"/>
    <col min="9" max="9" width="10.42578125" customWidth="1"/>
    <col min="10" max="10" width="11.28515625" customWidth="1"/>
    <col min="11" max="11" width="10.42578125" customWidth="1"/>
    <col min="12" max="12" width="11.7109375" customWidth="1"/>
    <col min="13" max="13" width="11.42578125" customWidth="1"/>
    <col min="14" max="14" width="46.5703125" customWidth="1"/>
  </cols>
  <sheetData>
    <row r="1" spans="1:14" x14ac:dyDescent="0.25">
      <c r="N1" s="11" t="s">
        <v>40</v>
      </c>
    </row>
    <row r="2" spans="1:14" ht="15.75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30" t="s">
        <v>64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5" spans="1:14" ht="30.75" customHeight="1" x14ac:dyDescent="0.25">
      <c r="A5" s="27" t="s">
        <v>16</v>
      </c>
      <c r="B5" s="27" t="s">
        <v>24</v>
      </c>
      <c r="C5" s="27" t="s">
        <v>25</v>
      </c>
      <c r="D5" s="55" t="s">
        <v>26</v>
      </c>
      <c r="E5" s="56"/>
      <c r="F5" s="56"/>
      <c r="G5" s="56"/>
      <c r="H5" s="56"/>
      <c r="I5" s="56"/>
      <c r="J5" s="56"/>
      <c r="K5" s="56"/>
      <c r="L5" s="57"/>
      <c r="M5" s="27" t="s">
        <v>37</v>
      </c>
      <c r="N5" s="27" t="s">
        <v>27</v>
      </c>
    </row>
    <row r="6" spans="1:14" ht="81.75" customHeight="1" x14ac:dyDescent="0.25">
      <c r="A6" s="29"/>
      <c r="B6" s="29"/>
      <c r="C6" s="29"/>
      <c r="D6" s="4" t="s">
        <v>28</v>
      </c>
      <c r="E6" s="4" t="s">
        <v>29</v>
      </c>
      <c r="F6" s="4" t="s">
        <v>33</v>
      </c>
      <c r="G6" s="4" t="s">
        <v>30</v>
      </c>
      <c r="H6" s="4" t="s">
        <v>34</v>
      </c>
      <c r="I6" s="4" t="s">
        <v>31</v>
      </c>
      <c r="J6" s="4" t="s">
        <v>35</v>
      </c>
      <c r="K6" s="4" t="s">
        <v>32</v>
      </c>
      <c r="L6" s="4" t="s">
        <v>36</v>
      </c>
      <c r="M6" s="29"/>
      <c r="N6" s="29"/>
    </row>
    <row r="7" spans="1:14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13</v>
      </c>
      <c r="N7" s="4">
        <v>14</v>
      </c>
    </row>
    <row r="8" spans="1:14" ht="30" customHeight="1" x14ac:dyDescent="0.25">
      <c r="A8" s="54" t="s">
        <v>42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"/>
    </row>
    <row r="9" spans="1:14" ht="41.25" customHeight="1" x14ac:dyDescent="0.25">
      <c r="A9" s="5" t="s">
        <v>14</v>
      </c>
      <c r="B9" s="13" t="s">
        <v>45</v>
      </c>
      <c r="C9" s="12" t="s">
        <v>49</v>
      </c>
      <c r="D9" s="14">
        <v>90</v>
      </c>
      <c r="E9" s="14">
        <v>92.4</v>
      </c>
      <c r="F9" s="14">
        <f>E9/D9*100</f>
        <v>102.66666666666669</v>
      </c>
      <c r="G9" s="14">
        <v>98</v>
      </c>
      <c r="H9" s="14">
        <f>G9/D9*100</f>
        <v>108.88888888888889</v>
      </c>
      <c r="I9" s="14"/>
      <c r="J9" s="14">
        <f>I9/D9*100</f>
        <v>0</v>
      </c>
      <c r="K9" s="14"/>
      <c r="L9" s="14">
        <f>K9/D9*100</f>
        <v>0</v>
      </c>
      <c r="M9" s="14" t="s">
        <v>52</v>
      </c>
      <c r="N9" s="5"/>
    </row>
    <row r="10" spans="1:14" ht="26.25" customHeight="1" x14ac:dyDescent="0.25">
      <c r="A10" s="5" t="s">
        <v>15</v>
      </c>
      <c r="B10" s="10" t="s">
        <v>46</v>
      </c>
      <c r="C10" s="12" t="s">
        <v>50</v>
      </c>
      <c r="D10" s="14">
        <v>1</v>
      </c>
      <c r="E10" s="14">
        <v>0</v>
      </c>
      <c r="F10" s="14">
        <f>E10/D10*100</f>
        <v>0</v>
      </c>
      <c r="G10" s="14">
        <v>0</v>
      </c>
      <c r="H10" s="14">
        <f t="shared" ref="H10:H12" si="0">G10/D10*100</f>
        <v>0</v>
      </c>
      <c r="I10" s="14"/>
      <c r="J10" s="14">
        <f t="shared" ref="J10:J12" si="1">I10/D10*100</f>
        <v>0</v>
      </c>
      <c r="K10" s="14"/>
      <c r="L10" s="14">
        <f t="shared" ref="L10:L12" si="2">K10/D10*100</f>
        <v>0</v>
      </c>
      <c r="M10" s="14" t="s">
        <v>53</v>
      </c>
      <c r="N10" s="5"/>
    </row>
    <row r="11" spans="1:14" ht="41.25" customHeight="1" x14ac:dyDescent="0.25">
      <c r="A11" s="5" t="s">
        <v>43</v>
      </c>
      <c r="B11" s="10" t="s">
        <v>47</v>
      </c>
      <c r="C11" s="12" t="s">
        <v>51</v>
      </c>
      <c r="D11" s="14">
        <v>649</v>
      </c>
      <c r="E11" s="24">
        <v>56</v>
      </c>
      <c r="F11" s="14">
        <f t="shared" ref="F11:F12" si="3">E11/D11*100</f>
        <v>8.6286594761171038</v>
      </c>
      <c r="G11" s="25">
        <v>220</v>
      </c>
      <c r="H11" s="14">
        <f t="shared" si="0"/>
        <v>33.898305084745758</v>
      </c>
      <c r="I11" s="14"/>
      <c r="J11" s="14">
        <f t="shared" si="1"/>
        <v>0</v>
      </c>
      <c r="K11" s="14"/>
      <c r="L11" s="14">
        <f t="shared" si="2"/>
        <v>0</v>
      </c>
      <c r="M11" s="14" t="s">
        <v>52</v>
      </c>
      <c r="N11" s="5"/>
    </row>
    <row r="12" spans="1:14" ht="41.25" customHeight="1" x14ac:dyDescent="0.25">
      <c r="A12" s="5" t="s">
        <v>44</v>
      </c>
      <c r="B12" s="10" t="s">
        <v>48</v>
      </c>
      <c r="C12" s="12" t="s">
        <v>51</v>
      </c>
      <c r="D12" s="14">
        <v>537</v>
      </c>
      <c r="E12" s="24">
        <v>134</v>
      </c>
      <c r="F12" s="14">
        <f t="shared" si="3"/>
        <v>24.953445065176908</v>
      </c>
      <c r="G12" s="25">
        <v>272</v>
      </c>
      <c r="H12" s="14">
        <f t="shared" si="0"/>
        <v>50.651769087523277</v>
      </c>
      <c r="I12" s="14"/>
      <c r="J12" s="14">
        <f t="shared" si="1"/>
        <v>0</v>
      </c>
      <c r="K12" s="14"/>
      <c r="L12" s="14">
        <f t="shared" si="2"/>
        <v>0</v>
      </c>
      <c r="M12" s="14" t="s">
        <v>52</v>
      </c>
      <c r="N12" s="5"/>
    </row>
    <row r="13" spans="1:14" ht="107.25" customHeight="1" x14ac:dyDescent="0.25">
      <c r="A13" s="58" t="s">
        <v>39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</row>
  </sheetData>
  <mergeCells count="10">
    <mergeCell ref="A8:M8"/>
    <mergeCell ref="D5:L5"/>
    <mergeCell ref="M5:M6"/>
    <mergeCell ref="A13:N13"/>
    <mergeCell ref="A2:N2"/>
    <mergeCell ref="A3:N3"/>
    <mergeCell ref="A5:A6"/>
    <mergeCell ref="B5:B6"/>
    <mergeCell ref="C5:C6"/>
    <mergeCell ref="N5:N6"/>
  </mergeCells>
  <pageMargins left="0.7" right="0.7" top="0.75" bottom="0.75" header="0.3" footer="0.3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сетевой график</vt:lpstr>
      <vt:lpstr>показатели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2025-08-13T11:07:22Z</dcterms:modified>
</cp:coreProperties>
</file>